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c111206\Downloads\"/>
    </mc:Choice>
  </mc:AlternateContent>
  <xr:revisionPtr revIDLastSave="0" documentId="13_ncr:1_{2817D720-6234-4F85-9FC9-53BAF28A7A40}" xr6:coauthVersionLast="47" xr6:coauthVersionMax="47" xr10:uidLastSave="{00000000-0000-0000-0000-000000000000}"/>
  <bookViews>
    <workbookView xWindow="-108" yWindow="-108" windowWidth="23256" windowHeight="12456" tabRatio="891" firstSheet="1" activeTab="1" xr2:uid="{54E77152-BBFA-49A9-A7F8-D54CA07472DE}"/>
  </bookViews>
  <sheets>
    <sheet name="RGD 2023-2024_Original" sheetId="19" state="hidden" r:id="rId1"/>
    <sheet name="Prestação de Contas" sheetId="34" r:id="rId2"/>
  </sheets>
  <definedNames>
    <definedName name="_xlnm._FilterDatabase" localSheetId="1" hidden="1">'Prestação de Contas'!$A$3:$S$105</definedName>
    <definedName name="_xlnm.Print_Area" localSheetId="0">'RGD 2023-2024_Original'!$B$1:$H$68</definedName>
    <definedName name="_xlnm.Print_Titles" localSheetId="0">'RGD 2023-2024_Original'!$4:$6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9" l="1"/>
  <c r="H54" i="19"/>
  <c r="H52" i="19"/>
  <c r="G41" i="19"/>
  <c r="H41" i="19" s="1"/>
  <c r="G40" i="19"/>
  <c r="H40" i="19" s="1"/>
  <c r="G64" i="19"/>
  <c r="H64" i="19" s="1"/>
  <c r="H65" i="19" s="1"/>
  <c r="G55" i="19"/>
  <c r="G54" i="19"/>
  <c r="G51" i="19"/>
  <c r="H51" i="19" s="1"/>
  <c r="G49" i="19"/>
  <c r="D49" i="19"/>
  <c r="G48" i="19"/>
  <c r="D48" i="19"/>
  <c r="H48" i="19" s="1"/>
  <c r="H47" i="19"/>
  <c r="G47" i="19"/>
  <c r="D47" i="19"/>
  <c r="G45" i="19"/>
  <c r="D45" i="19"/>
  <c r="G44" i="19"/>
  <c r="D44" i="19"/>
  <c r="H44" i="19" s="1"/>
  <c r="G43" i="19"/>
  <c r="H43" i="19" s="1"/>
  <c r="D43" i="19"/>
  <c r="D41" i="19"/>
  <c r="D40" i="19"/>
  <c r="D42" i="19" s="1"/>
  <c r="D39" i="19"/>
  <c r="G37" i="19"/>
  <c r="H37" i="19" s="1"/>
  <c r="D37" i="19"/>
  <c r="G36" i="19"/>
  <c r="H36" i="19" s="1"/>
  <c r="D36" i="19"/>
  <c r="D35" i="19"/>
  <c r="D38" i="19" s="1"/>
  <c r="D33" i="19"/>
  <c r="D34" i="19" s="1"/>
  <c r="D32" i="19"/>
  <c r="D31" i="19"/>
  <c r="G29" i="19"/>
  <c r="H29" i="19" s="1"/>
  <c r="D29" i="19"/>
  <c r="G28" i="19"/>
  <c r="H28" i="19" s="1"/>
  <c r="D28" i="19"/>
  <c r="D30" i="19" s="1"/>
  <c r="D27" i="19"/>
  <c r="G25" i="19"/>
  <c r="H25" i="19" s="1"/>
  <c r="D25" i="19"/>
  <c r="G24" i="19"/>
  <c r="H24" i="19" s="1"/>
  <c r="D24" i="19"/>
  <c r="D23" i="19"/>
  <c r="G21" i="19"/>
  <c r="H21" i="19" s="1"/>
  <c r="D21" i="19"/>
  <c r="G20" i="19"/>
  <c r="H20" i="19" s="1"/>
  <c r="D20" i="19"/>
  <c r="D19" i="19"/>
  <c r="G17" i="19"/>
  <c r="H17" i="19" s="1"/>
  <c r="D17" i="19"/>
  <c r="G16" i="19"/>
  <c r="H16" i="19" s="1"/>
  <c r="D16" i="19"/>
  <c r="D18" i="19" s="1"/>
  <c r="D15" i="19"/>
  <c r="G13" i="19"/>
  <c r="H13" i="19" s="1"/>
  <c r="D13" i="19"/>
  <c r="G12" i="19"/>
  <c r="H12" i="19" s="1"/>
  <c r="D12" i="19"/>
  <c r="D11" i="19"/>
  <c r="D14" i="19" s="1"/>
  <c r="D10" i="19"/>
  <c r="G9" i="19"/>
  <c r="H9" i="19" s="1"/>
  <c r="G8" i="19"/>
  <c r="H8" i="19" s="1"/>
  <c r="G7" i="19"/>
  <c r="H7" i="19" s="1"/>
  <c r="H56" i="19" l="1"/>
  <c r="D46" i="19"/>
  <c r="D22" i="19"/>
  <c r="D26" i="19"/>
  <c r="H46" i="19"/>
  <c r="H45" i="19"/>
  <c r="H49" i="19"/>
  <c r="H42" i="19"/>
  <c r="H38" i="19"/>
  <c r="H26" i="19"/>
  <c r="H18" i="19"/>
  <c r="H10" i="19"/>
  <c r="H14" i="19"/>
  <c r="H30" i="19"/>
  <c r="H22" i="19"/>
  <c r="H50" i="19" l="1"/>
  <c r="H53" i="19" s="1"/>
  <c r="H66" i="19" s="1"/>
</calcChain>
</file>

<file path=xl/sharedStrings.xml><?xml version="1.0" encoding="utf-8"?>
<sst xmlns="http://schemas.openxmlformats.org/spreadsheetml/2006/main" count="1061" uniqueCount="109">
  <si>
    <r>
      <t xml:space="preserve">CAIXA </t>
    </r>
    <r>
      <rPr>
        <b/>
        <i/>
        <sz val="20"/>
        <rFont val="Calibri"/>
        <family val="2"/>
        <scheme val="minor"/>
      </rPr>
      <t>Asset</t>
    </r>
    <r>
      <rPr>
        <b/>
        <sz val="20"/>
        <rFont val="Calibri"/>
        <family val="2"/>
        <scheme val="minor"/>
      </rPr>
      <t xml:space="preserve">
REMUNERAÇÃO DOS ADMINISTRADORES, CONSELHEIROS FISCAIS E MEMBROS DO COMITÊ DE AUDITORIA E DEMAIS COMITÊS
PERÍODO DE ABRIL/2023 A MARÇO/2024</t>
    </r>
  </si>
  <si>
    <t>RUBRICA</t>
  </si>
  <si>
    <t xml:space="preserve">TIPO DE CARGO
</t>
  </si>
  <si>
    <t>QTDE DE CARGOS PARA CADA TIPO
[a]</t>
  </si>
  <si>
    <t>VALOR DE UM MÊS
DO ITEM DE
REMUNERAÇÃO
[b]</t>
  </si>
  <si>
    <t>Nº PAGAMENTOS
DO ITEM DE
REMUNERAÇÃO
[c]</t>
  </si>
  <si>
    <t>SUBTOTAL POR CARGO
d=[bxc]</t>
  </si>
  <si>
    <t>TOTAL GERAL 
POR TIPO DE CARGO
e = [a x d]</t>
  </si>
  <si>
    <t>Presidente</t>
  </si>
  <si>
    <t>Honorário Fixo</t>
  </si>
  <si>
    <t>Diretor-Presidente</t>
  </si>
  <si>
    <t>Diretor Executivo</t>
  </si>
  <si>
    <t>Subtotais</t>
  </si>
  <si>
    <t xml:space="preserve">Gratificação Natalina </t>
  </si>
  <si>
    <t>Diretor</t>
  </si>
  <si>
    <t>Gratificação de Férias</t>
  </si>
  <si>
    <t>Auxílio Alimentação</t>
  </si>
  <si>
    <t>Auxilio Moradia</t>
  </si>
  <si>
    <t xml:space="preserve">Plano de Saúde </t>
  </si>
  <si>
    <t xml:space="preserve">Seguro de Vida </t>
  </si>
  <si>
    <t xml:space="preserve">Previdência Complementar </t>
  </si>
  <si>
    <t xml:space="preserve">Quarentena </t>
  </si>
  <si>
    <r>
      <t xml:space="preserve">RVA - </t>
    </r>
    <r>
      <rPr>
        <sz val="20"/>
        <color indexed="8"/>
        <rFont val="Calibri"/>
        <family val="2"/>
        <scheme val="minor"/>
      </rPr>
      <t>2º p</t>
    </r>
    <r>
      <rPr>
        <sz val="20"/>
        <rFont val="Calibri"/>
        <family val="2"/>
        <scheme val="minor"/>
      </rPr>
      <t>arcela diferida
Ano base xxx, se houver</t>
    </r>
  </si>
  <si>
    <r>
      <t xml:space="preserve">RVA - </t>
    </r>
    <r>
      <rPr>
        <sz val="20"/>
        <color indexed="8"/>
        <rFont val="Calibri"/>
        <family val="2"/>
        <scheme val="minor"/>
      </rPr>
      <t>3º p</t>
    </r>
    <r>
      <rPr>
        <sz val="20"/>
        <rFont val="Calibri"/>
        <family val="2"/>
        <scheme val="minor"/>
      </rPr>
      <t>arcela diferida
Ano base xxx, se houver</t>
    </r>
  </si>
  <si>
    <t>I - TOTAL DA DIRETORIA</t>
  </si>
  <si>
    <t>Honorário CA</t>
  </si>
  <si>
    <t>Membros</t>
  </si>
  <si>
    <t>II - TOTAL DO CONSELHO DE ADMINISTRAÇÃO</t>
  </si>
  <si>
    <t xml:space="preserve">III - TOTAL DOS ADMINISTRADORES (I+II)        </t>
  </si>
  <si>
    <t xml:space="preserve">Honorário CF </t>
  </si>
  <si>
    <t>Honorário CF  Suplemte</t>
  </si>
  <si>
    <t>IV - TOTAL DO CONSELHO FISCAL</t>
  </si>
  <si>
    <t>Membros do Coaud</t>
  </si>
  <si>
    <t>V - TOTAL DO COMITÊ DE AUDITORIA</t>
  </si>
  <si>
    <t>Membros do Demais Comitês</t>
  </si>
  <si>
    <t>VI - TOTAL DO DEMAIS COMITÊS</t>
  </si>
  <si>
    <t>Honorário Coaud</t>
  </si>
  <si>
    <t>Membros e Suplentes</t>
  </si>
  <si>
    <t>-</t>
  </si>
  <si>
    <t>Quarentena  Coaud</t>
  </si>
  <si>
    <t>Honorário Coris</t>
  </si>
  <si>
    <t>V - TOTAL DO COMITÊ DE RISCO</t>
  </si>
  <si>
    <t>VI - TOTAL GERAL</t>
  </si>
  <si>
    <t>AGE da CAIXA DTVM realizada no dia 28/04/2023 aprovou a RGD do período ABR/23 a MAR/24, em atendimento ao Oficio Circular SEI 305/2023/MGI da SEST</t>
  </si>
  <si>
    <t>Obs.: Valores obtidos na Planilha ANEXO IV do RE DITVM 013/2023</t>
  </si>
  <si>
    <t>Realizado X Autorizado ABRIL/2023-MAR/2024</t>
  </si>
  <si>
    <r>
      <t>CAIXA</t>
    </r>
    <r>
      <rPr>
        <b/>
        <i/>
        <sz val="12"/>
        <rFont val="Calibri"/>
        <family val="2"/>
        <scheme val="minor"/>
      </rPr>
      <t xml:space="preserve"> Asset</t>
    </r>
    <r>
      <rPr>
        <b/>
        <sz val="12"/>
        <rFont val="Calibri"/>
        <family val="2"/>
        <scheme val="minor"/>
      </rPr>
      <t xml:space="preserve">
REMUNERAÇÃO DOS ADMINISTRADORES, CONSELHEIROS FISCAIS E MEMBROS DO COMITÊ DE AUDITORIA E COMITÊ INDEPENDENTE DE RISCOS
ANÁLISE DE CONFORMIDADE DOS VALORES REALIZADOS VERSUS LIMITES AUTORIZADOS
REGIME DE CAIXA - PERÍODO DE ABRIL/2019 A MARÇO/2020</t>
    </r>
  </si>
  <si>
    <t>Itens</t>
  </si>
  <si>
    <t>Dirigente</t>
  </si>
  <si>
    <t>Cargo</t>
  </si>
  <si>
    <t>TOTAL REALIZADO</t>
  </si>
  <si>
    <t>Valor aprovado SEST proporcional ao período</t>
  </si>
  <si>
    <t>Excedente</t>
  </si>
  <si>
    <t>Honorário Fixo
(Valor fixo de RGD)</t>
  </si>
  <si>
    <t>Diretor Presidente - DITVM</t>
  </si>
  <si>
    <t>Diretor Executivo - DITER</t>
  </si>
  <si>
    <t>Diretor Executivo - DIDIP</t>
  </si>
  <si>
    <t>Honorário de substituição</t>
  </si>
  <si>
    <t xml:space="preserve">Auxílio Moradia
</t>
  </si>
  <si>
    <t xml:space="preserve">Plano de Saúde
</t>
  </si>
  <si>
    <t xml:space="preserve">Previdência Complementar 
Dirigente efetivo: valor fixo de RGD
Dirigente interino: contribuição como empregado </t>
  </si>
  <si>
    <t xml:space="preserve">Conselheiro de Administração </t>
  </si>
  <si>
    <t>III - TOTAL DOS ADMINISTRADORES (I+II)</t>
  </si>
  <si>
    <t>Diretor Executivo - DIRIC</t>
  </si>
  <si>
    <t>RVD</t>
  </si>
  <si>
    <t>Despesa BNDES</t>
  </si>
  <si>
    <t>Conselheiro Fiscal</t>
  </si>
  <si>
    <t>Conselheiro Fiscal - Suplente</t>
  </si>
  <si>
    <t>Quarentena
(6 H)</t>
  </si>
  <si>
    <t>Honorário CA
(fixo definido na RGD)</t>
  </si>
  <si>
    <t>Honorário CF
(fixo)</t>
  </si>
  <si>
    <t>IX - DESPESA TOTAL de RGD</t>
  </si>
  <si>
    <t>Gratificação Natalina
 Dirigente Interino = provisão mensal;             Dirigente efetivo = valor efetivamente pago</t>
  </si>
  <si>
    <t xml:space="preserve"> Gratificação de Férias
(1/3 H) ==&gt;         Dirigente Interino = provisão mensal;             dirigente efetivo = valor efetivamente pago</t>
  </si>
  <si>
    <t>Auxílio Alimentação
(valor fixo de RGD)</t>
  </si>
  <si>
    <t>***.563.998-**</t>
  </si>
  <si>
    <t>***.563.998-**
FUNCEF 13º</t>
  </si>
  <si>
    <t>***.320.547-**</t>
  </si>
  <si>
    <t>***.320.547-**
FUNCEF 13º</t>
  </si>
  <si>
    <t>***.638.608-**</t>
  </si>
  <si>
    <t xml:space="preserve">***.638.608-** </t>
  </si>
  <si>
    <t>***.638.608-**
FUNCEF 13º</t>
  </si>
  <si>
    <t xml:space="preserve">***.084.488-** </t>
  </si>
  <si>
    <t>***.084.488-** 
FUNCEF 13º</t>
  </si>
  <si>
    <t>***.017.048-**</t>
  </si>
  <si>
    <t>***.017.048-**
FUNCEF 13º</t>
  </si>
  <si>
    <t>***.510.640-**</t>
  </si>
  <si>
    <t>***.510.640-**
FUNCEF 13º</t>
  </si>
  <si>
    <t>***.148.597-**</t>
  </si>
  <si>
    <t>***.898.178-**</t>
  </si>
  <si>
    <t>***.230.506-**</t>
  </si>
  <si>
    <t>***.769.808-**3</t>
  </si>
  <si>
    <t>***.580.942-**</t>
  </si>
  <si>
    <t>***.867.841-**</t>
  </si>
  <si>
    <t>***.933.636-**</t>
  </si>
  <si>
    <t>***.785.114-**</t>
  </si>
  <si>
    <t>***.610.516-**</t>
  </si>
  <si>
    <t>***.527.149-**</t>
  </si>
  <si>
    <t>***.867.219-**</t>
  </si>
  <si>
    <t>***.969.318-**</t>
  </si>
  <si>
    <t>***.516.109-**</t>
  </si>
  <si>
    <t>***.263.455-**</t>
  </si>
  <si>
    <t>***.067.836-**</t>
  </si>
  <si>
    <t>***.278.167-**</t>
  </si>
  <si>
    <t>***.115.681-**</t>
  </si>
  <si>
    <t>***.793.304-**</t>
  </si>
  <si>
    <t>***.162.381-**</t>
  </si>
  <si>
    <t>***.950.660-**</t>
  </si>
  <si>
    <t>***.727.217-**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</si>
</sst>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\-yy;@"/>
    <numFmt numFmtId="165" formatCode="_(* #,##0.00_);_(* \(#,##0.00\);_(* &quot;-&quot;??_);_(@_)"/>
    <numFmt numFmtId="166" formatCode="#,##0.00_ ;\-#,##0.00\ "/>
    <numFmt numFmtId="167" formatCode="#,##0.00_ ;[Red]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2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10" fillId="0" borderId="0" applyFill="0" applyBorder="0" applyAlignment="0" applyProtection="0"/>
    <xf numFmtId="43" fontId="10" fillId="0" borderId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0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3" borderId="12" xfId="2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164" fontId="22" fillId="3" borderId="13" xfId="2" applyNumberFormat="1" applyFont="1" applyFill="1" applyBorder="1" applyAlignment="1">
      <alignment horizontal="center" vertical="center" wrapText="1"/>
    </xf>
    <xf numFmtId="0" fontId="22" fillId="3" borderId="14" xfId="2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9" fillId="5" borderId="0" xfId="0" applyFont="1" applyFill="1" applyAlignment="1">
      <alignment vertical="center" wrapText="1"/>
    </xf>
    <xf numFmtId="0" fontId="24" fillId="0" borderId="3" xfId="2" applyFont="1" applyBorder="1" applyAlignment="1">
      <alignment horizontal="center" vertical="center" wrapText="1"/>
    </xf>
    <xf numFmtId="3" fontId="25" fillId="0" borderId="3" xfId="3" applyNumberFormat="1" applyFont="1" applyFill="1" applyBorder="1" applyAlignment="1" applyProtection="1">
      <alignment horizontal="center" vertical="center" wrapText="1"/>
    </xf>
    <xf numFmtId="165" fontId="25" fillId="0" borderId="3" xfId="3" applyFont="1" applyFill="1" applyBorder="1" applyAlignment="1" applyProtection="1">
      <alignment horizontal="center" vertical="center" wrapText="1"/>
    </xf>
    <xf numFmtId="43" fontId="25" fillId="0" borderId="3" xfId="3" applyNumberFormat="1" applyFont="1" applyFill="1" applyBorder="1" applyAlignment="1" applyProtection="1">
      <alignment horizontal="center" vertical="center" wrapText="1"/>
    </xf>
    <xf numFmtId="165" fontId="25" fillId="0" borderId="3" xfId="3" applyFont="1" applyFill="1" applyBorder="1" applyAlignment="1">
      <alignment horizontal="center" vertical="center" wrapText="1"/>
    </xf>
    <xf numFmtId="3" fontId="26" fillId="2" borderId="10" xfId="2" applyNumberFormat="1" applyFont="1" applyFill="1" applyBorder="1" applyAlignment="1">
      <alignment horizontal="center" vertical="center" wrapText="1"/>
    </xf>
    <xf numFmtId="165" fontId="20" fillId="2" borderId="10" xfId="3" applyFont="1" applyFill="1" applyBorder="1" applyAlignment="1">
      <alignment horizontal="center" vertical="center" wrapText="1"/>
    </xf>
    <xf numFmtId="43" fontId="20" fillId="2" borderId="10" xfId="3" applyNumberFormat="1" applyFont="1" applyFill="1" applyBorder="1" applyAlignment="1">
      <alignment horizontal="center" vertical="center" wrapText="1"/>
    </xf>
    <xf numFmtId="43" fontId="19" fillId="5" borderId="0" xfId="0" applyNumberFormat="1" applyFont="1" applyFill="1" applyAlignment="1">
      <alignment vertical="center" wrapText="1"/>
    </xf>
    <xf numFmtId="0" fontId="22" fillId="4" borderId="18" xfId="2" applyFont="1" applyFill="1" applyBorder="1" applyAlignment="1">
      <alignment horizontal="center" vertical="center" wrapText="1"/>
    </xf>
    <xf numFmtId="165" fontId="22" fillId="4" borderId="18" xfId="3" applyFont="1" applyFill="1" applyBorder="1" applyAlignment="1">
      <alignment horizontal="center" vertical="center" wrapText="1"/>
    </xf>
    <xf numFmtId="165" fontId="22" fillId="4" borderId="8" xfId="3" applyFont="1" applyFill="1" applyBorder="1" applyAlignment="1">
      <alignment horizontal="center" vertical="center" wrapText="1"/>
    </xf>
    <xf numFmtId="43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3" fontId="25" fillId="0" borderId="17" xfId="3" applyNumberFormat="1" applyFont="1" applyFill="1" applyBorder="1" applyAlignment="1" applyProtection="1">
      <alignment horizontal="center" vertical="center" wrapText="1"/>
    </xf>
    <xf numFmtId="165" fontId="25" fillId="0" borderId="7" xfId="3" applyFont="1" applyFill="1" applyBorder="1" applyAlignment="1">
      <alignment horizontal="center" vertical="center" wrapText="1"/>
    </xf>
    <xf numFmtId="3" fontId="22" fillId="4" borderId="1" xfId="2" applyNumberFormat="1" applyFont="1" applyFill="1" applyBorder="1" applyAlignment="1">
      <alignment horizontal="center" vertical="center" wrapText="1"/>
    </xf>
    <xf numFmtId="165" fontId="22" fillId="4" borderId="1" xfId="3" applyFont="1" applyFill="1" applyBorder="1" applyAlignment="1">
      <alignment horizontal="center" vertical="center" wrapText="1"/>
    </xf>
    <xf numFmtId="43" fontId="22" fillId="4" borderId="20" xfId="3" applyNumberFormat="1" applyFont="1" applyFill="1" applyBorder="1" applyAlignment="1">
      <alignment horizontal="center" vertical="center" wrapText="1"/>
    </xf>
    <xf numFmtId="43" fontId="19" fillId="0" borderId="16" xfId="0" applyNumberFormat="1" applyFont="1" applyBorder="1" applyAlignment="1">
      <alignment horizontal="center" vertical="center" wrapText="1"/>
    </xf>
    <xf numFmtId="43" fontId="25" fillId="0" borderId="16" xfId="3" applyNumberFormat="1" applyFont="1" applyFill="1" applyBorder="1" applyAlignment="1" applyProtection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3" fontId="22" fillId="4" borderId="18" xfId="2" applyNumberFormat="1" applyFont="1" applyFill="1" applyBorder="1" applyAlignment="1">
      <alignment horizontal="center" vertical="center" wrapText="1"/>
    </xf>
    <xf numFmtId="43" fontId="22" fillId="4" borderId="18" xfId="3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3" fontId="25" fillId="0" borderId="4" xfId="3" applyNumberFormat="1" applyFont="1" applyFill="1" applyBorder="1" applyAlignment="1" applyProtection="1">
      <alignment horizontal="center" vertical="center" wrapText="1"/>
    </xf>
    <xf numFmtId="165" fontId="22" fillId="4" borderId="21" xfId="3" applyFont="1" applyFill="1" applyBorder="1" applyAlignment="1">
      <alignment horizontal="center" vertical="center" wrapText="1"/>
    </xf>
    <xf numFmtId="3" fontId="25" fillId="0" borderId="10" xfId="3" applyNumberFormat="1" applyFont="1" applyFill="1" applyBorder="1" applyAlignment="1" applyProtection="1">
      <alignment horizontal="center" vertical="center" wrapText="1"/>
    </xf>
    <xf numFmtId="43" fontId="25" fillId="0" borderId="10" xfId="3" applyNumberFormat="1" applyFont="1" applyFill="1" applyBorder="1" applyAlignment="1" applyProtection="1">
      <alignment horizontal="center" vertical="center" wrapText="1"/>
    </xf>
    <xf numFmtId="43" fontId="25" fillId="0" borderId="3" xfId="1" applyFont="1" applyFill="1" applyBorder="1" applyAlignment="1" applyProtection="1">
      <alignment horizontal="center" vertical="center" wrapText="1"/>
    </xf>
    <xf numFmtId="43" fontId="20" fillId="2" borderId="10" xfId="1" applyFont="1" applyFill="1" applyBorder="1" applyAlignment="1">
      <alignment horizontal="center" vertical="center" wrapText="1"/>
    </xf>
    <xf numFmtId="43" fontId="22" fillId="4" borderId="18" xfId="1" applyFont="1" applyFill="1" applyBorder="1" applyAlignment="1">
      <alignment horizontal="center" vertical="center" wrapText="1"/>
    </xf>
    <xf numFmtId="43" fontId="19" fillId="0" borderId="10" xfId="1" applyFont="1" applyBorder="1" applyAlignment="1">
      <alignment horizontal="center" vertical="center" wrapText="1"/>
    </xf>
    <xf numFmtId="43" fontId="22" fillId="4" borderId="21" xfId="1" applyFont="1" applyFill="1" applyBorder="1" applyAlignment="1">
      <alignment horizontal="center" vertical="center" wrapText="1"/>
    </xf>
    <xf numFmtId="43" fontId="19" fillId="0" borderId="16" xfId="1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165" fontId="22" fillId="4" borderId="23" xfId="3" applyFont="1" applyFill="1" applyBorder="1" applyAlignment="1">
      <alignment horizontal="center" vertical="center" wrapText="1"/>
    </xf>
    <xf numFmtId="43" fontId="22" fillId="4" borderId="24" xfId="3" applyNumberFormat="1" applyFont="1" applyFill="1" applyBorder="1" applyAlignment="1">
      <alignment horizontal="center" vertical="center" wrapText="1"/>
    </xf>
    <xf numFmtId="165" fontId="25" fillId="0" borderId="10" xfId="3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7" fillId="6" borderId="0" xfId="8" applyFont="1" applyFill="1" applyAlignment="1">
      <alignment horizontal="left" vertical="center" wrapText="1"/>
    </xf>
    <xf numFmtId="0" fontId="25" fillId="0" borderId="17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3" fontId="9" fillId="0" borderId="10" xfId="1" applyFont="1" applyFill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43" fontId="8" fillId="0" borderId="10" xfId="1" applyFont="1" applyFill="1" applyBorder="1" applyAlignment="1">
      <alignment horizontal="center" vertical="center"/>
    </xf>
    <xf numFmtId="167" fontId="9" fillId="0" borderId="10" xfId="2" applyNumberFormat="1" applyFont="1" applyBorder="1" applyAlignment="1">
      <alignment horizontal="center" vertical="center"/>
    </xf>
    <xf numFmtId="167" fontId="12" fillId="2" borderId="10" xfId="3" applyNumberFormat="1" applyFont="1" applyFill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167" fontId="8" fillId="0" borderId="10" xfId="2" applyNumberFormat="1" applyFont="1" applyBorder="1" applyAlignment="1">
      <alignment horizontal="center" vertical="center"/>
    </xf>
    <xf numFmtId="167" fontId="7" fillId="0" borderId="10" xfId="2" applyNumberFormat="1" applyFont="1" applyBorder="1" applyAlignment="1">
      <alignment horizontal="center" vertical="center"/>
    </xf>
    <xf numFmtId="167" fontId="8" fillId="0" borderId="10" xfId="1" applyNumberFormat="1" applyFont="1" applyFill="1" applyBorder="1" applyAlignment="1">
      <alignment horizontal="center" vertical="center" wrapText="1"/>
    </xf>
    <xf numFmtId="167" fontId="7" fillId="2" borderId="10" xfId="2" applyNumberFormat="1" applyFont="1" applyFill="1" applyBorder="1" applyAlignment="1">
      <alignment horizontal="center" vertical="center" wrapText="1"/>
    </xf>
    <xf numFmtId="167" fontId="30" fillId="4" borderId="10" xfId="2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vertical="center" wrapText="1"/>
    </xf>
    <xf numFmtId="4" fontId="9" fillId="0" borderId="10" xfId="1" applyNumberFormat="1" applyFont="1" applyFill="1" applyBorder="1" applyAlignment="1">
      <alignment horizontal="center" vertical="center"/>
    </xf>
    <xf numFmtId="4" fontId="9" fillId="0" borderId="10" xfId="1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166" fontId="9" fillId="0" borderId="10" xfId="1" applyNumberFormat="1" applyFont="1" applyFill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 vertical="center"/>
    </xf>
    <xf numFmtId="167" fontId="12" fillId="2" borderId="10" xfId="3" applyNumberFormat="1" applyFont="1" applyFill="1" applyBorder="1" applyAlignment="1">
      <alignment horizontal="center" vertical="center" wrapText="1"/>
    </xf>
    <xf numFmtId="166" fontId="12" fillId="2" borderId="10" xfId="1" applyNumberFormat="1" applyFont="1" applyFill="1" applyBorder="1" applyAlignment="1">
      <alignment horizontal="center" vertical="center" wrapText="1"/>
    </xf>
    <xf numFmtId="167" fontId="30" fillId="4" borderId="10" xfId="3" applyNumberFormat="1" applyFont="1" applyFill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167" fontId="12" fillId="0" borderId="10" xfId="3" applyNumberFormat="1" applyFont="1" applyFill="1" applyBorder="1" applyAlignment="1">
      <alignment horizontal="center" vertical="center"/>
    </xf>
    <xf numFmtId="0" fontId="13" fillId="0" borderId="10" xfId="2" applyFont="1" applyBorder="1" applyAlignment="1">
      <alignment horizontal="left" vertical="center" wrapText="1"/>
    </xf>
    <xf numFmtId="167" fontId="9" fillId="0" borderId="10" xfId="3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/>
    </xf>
    <xf numFmtId="167" fontId="9" fillId="0" borderId="10" xfId="0" applyNumberFormat="1" applyFont="1" applyBorder="1" applyAlignment="1">
      <alignment horizontal="center" vertical="center" wrapText="1"/>
    </xf>
    <xf numFmtId="167" fontId="12" fillId="0" borderId="10" xfId="2" applyNumberFormat="1" applyFont="1" applyBorder="1" applyAlignment="1">
      <alignment horizontal="center" vertical="center"/>
    </xf>
    <xf numFmtId="167" fontId="12" fillId="2" borderId="10" xfId="2" applyNumberFormat="1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22" fillId="4" borderId="6" xfId="2" applyFont="1" applyFill="1" applyBorder="1" applyAlignment="1">
      <alignment horizontal="left" vertical="center" wrapText="1"/>
    </xf>
    <xf numFmtId="0" fontId="22" fillId="4" borderId="19" xfId="2" applyFont="1" applyFill="1" applyBorder="1" applyAlignment="1">
      <alignment horizontal="left" vertical="center" wrapText="1"/>
    </xf>
    <xf numFmtId="0" fontId="20" fillId="0" borderId="18" xfId="8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5" fillId="0" borderId="17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2" fillId="4" borderId="18" xfId="2" applyFont="1" applyFill="1" applyBorder="1" applyAlignment="1">
      <alignment horizontal="left" vertical="center" wrapText="1"/>
    </xf>
    <xf numFmtId="43" fontId="27" fillId="6" borderId="0" xfId="8" applyNumberFormat="1" applyFont="1" applyFill="1" applyAlignment="1">
      <alignment horizontal="left" vertical="center" wrapText="1"/>
    </xf>
    <xf numFmtId="0" fontId="27" fillId="6" borderId="0" xfId="8" applyFont="1" applyFill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15" xfId="2" applyFont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right" vertical="center" wrapText="1"/>
    </xf>
    <xf numFmtId="0" fontId="26" fillId="2" borderId="8" xfId="2" applyFont="1" applyFill="1" applyBorder="1" applyAlignment="1">
      <alignment horizontal="right" vertical="center" wrapText="1"/>
    </xf>
    <xf numFmtId="0" fontId="26" fillId="0" borderId="9" xfId="2" applyFont="1" applyBorder="1" applyAlignment="1">
      <alignment horizontal="center" vertical="center" wrapText="1"/>
    </xf>
    <xf numFmtId="0" fontId="26" fillId="0" borderId="16" xfId="2" applyFont="1" applyBorder="1" applyAlignment="1">
      <alignment horizontal="center" vertical="center" wrapText="1"/>
    </xf>
    <xf numFmtId="0" fontId="26" fillId="0" borderId="17" xfId="2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right" vertical="center" wrapText="1"/>
    </xf>
    <xf numFmtId="167" fontId="9" fillId="0" borderId="25" xfId="2" applyNumberFormat="1" applyFont="1" applyBorder="1" applyAlignment="1">
      <alignment horizontal="center" vertical="center"/>
    </xf>
    <xf numFmtId="167" fontId="9" fillId="0" borderId="5" xfId="2" applyNumberFormat="1" applyFont="1" applyBorder="1" applyAlignment="1">
      <alignment horizontal="center" vertical="center"/>
    </xf>
    <xf numFmtId="167" fontId="9" fillId="0" borderId="10" xfId="2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9" fillId="0" borderId="10" xfId="2" quotePrefix="1" applyNumberFormat="1" applyFont="1" applyBorder="1" applyAlignment="1">
      <alignment horizontal="center" vertical="center"/>
    </xf>
    <xf numFmtId="167" fontId="9" fillId="0" borderId="22" xfId="2" applyNumberFormat="1" applyFont="1" applyBorder="1" applyAlignment="1">
      <alignment horizontal="center" vertical="center"/>
    </xf>
    <xf numFmtId="167" fontId="12" fillId="0" borderId="25" xfId="2" applyNumberFormat="1" applyFont="1" applyBorder="1" applyAlignment="1">
      <alignment horizontal="center" vertical="center"/>
    </xf>
    <xf numFmtId="167" fontId="12" fillId="0" borderId="22" xfId="2" applyNumberFormat="1" applyFont="1" applyBorder="1" applyAlignment="1">
      <alignment horizontal="center" vertical="center"/>
    </xf>
    <xf numFmtId="167" fontId="12" fillId="0" borderId="5" xfId="2" applyNumberFormat="1" applyFont="1" applyBorder="1" applyAlignment="1">
      <alignment horizontal="center" vertical="center"/>
    </xf>
    <xf numFmtId="0" fontId="6" fillId="4" borderId="10" xfId="2" applyFont="1" applyFill="1" applyBorder="1" applyAlignment="1">
      <alignment horizontal="left" vertical="center" wrapText="1"/>
    </xf>
    <xf numFmtId="167" fontId="0" fillId="0" borderId="10" xfId="0" applyNumberForma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3">
    <cellStyle name="Moeda 2" xfId="11" xr:uid="{3E81A5AD-AF20-4C32-9426-0467567098D1}"/>
    <cellStyle name="Normal" xfId="0" builtinId="0"/>
    <cellStyle name="Normal 2" xfId="7" xr:uid="{CD0761AA-2B4F-4293-BD32-8A3BD99052B7}"/>
    <cellStyle name="Normal 3" xfId="6" xr:uid="{FE628D8E-39E6-45EC-9F28-D0F1269D9477}"/>
    <cellStyle name="Normal 6" xfId="8" xr:uid="{5FB01935-1255-4C52-AF35-500B07C6C9E2}"/>
    <cellStyle name="Normal_Anexos II - III - V - Planilha Proposta DEST 2013_2014-V4" xfId="2" xr:uid="{FE4979A1-BCAB-4994-A0F0-DCDD2EA09779}"/>
    <cellStyle name="Vírgula" xfId="1" builtinId="3"/>
    <cellStyle name="Vírgula 2" xfId="5" xr:uid="{99A9F847-8EF0-4207-9074-CC4FE10F3F02}"/>
    <cellStyle name="Vírgula 2 2" xfId="12" xr:uid="{B9D2475F-9BC7-421B-9BC4-BBA306AC642A}"/>
    <cellStyle name="Vírgula 3" xfId="9" xr:uid="{9866EDD8-54ED-476C-BC7D-0D1DF593EAD6}"/>
    <cellStyle name="Vírgula 5" xfId="3" xr:uid="{7194C2A4-28E1-431A-A1D8-7AF02DC571A6}"/>
    <cellStyle name="Vírgula 5 2" xfId="4" xr:uid="{109FFEA9-BFDB-454A-944E-5CE8CA397DFA}"/>
    <cellStyle name="Vírgula 5 2 2" xfId="10" xr:uid="{AA3E8081-5349-4B74-B99D-D3307857E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EAA1-FDE6-4742-81F3-4A51605EAAD1}">
  <dimension ref="B1:K72"/>
  <sheetViews>
    <sheetView showGridLines="0" view="pageBreakPreview" topLeftCell="A4" zoomScale="60" zoomScaleNormal="55" workbookViewId="0">
      <selection activeCell="H9" sqref="H9"/>
    </sheetView>
  </sheetViews>
  <sheetFormatPr defaultColWidth="40.5546875" defaultRowHeight="25.8" x14ac:dyDescent="0.3"/>
  <cols>
    <col min="1" max="1" width="3.5546875" style="4" customWidth="1"/>
    <col min="2" max="2" width="49" style="4" customWidth="1"/>
    <col min="3" max="3" width="35.77734375" style="4" bestFit="1" customWidth="1"/>
    <col min="4" max="4" width="37.21875" style="4" customWidth="1"/>
    <col min="5" max="5" width="27.44140625" style="4" bestFit="1" customWidth="1"/>
    <col min="6" max="6" width="31" style="4" bestFit="1" customWidth="1"/>
    <col min="7" max="7" width="40.21875" style="4" customWidth="1"/>
    <col min="8" max="8" width="35.21875" style="4" bestFit="1" customWidth="1"/>
    <col min="9" max="16384" width="40.5546875" style="4"/>
  </cols>
  <sheetData>
    <row r="1" spans="2:10" ht="61.2" hidden="1" x14ac:dyDescent="0.3">
      <c r="B1" s="114"/>
      <c r="C1" s="114"/>
      <c r="D1" s="114"/>
      <c r="E1" s="114"/>
      <c r="F1" s="114"/>
      <c r="G1" s="114"/>
      <c r="H1" s="114"/>
    </row>
    <row r="2" spans="2:10" ht="16.5" hidden="1" customHeight="1" x14ac:dyDescent="0.3">
      <c r="B2" s="58"/>
      <c r="C2" s="58"/>
      <c r="D2" s="58"/>
      <c r="E2" s="58"/>
      <c r="F2" s="58"/>
      <c r="G2" s="58"/>
      <c r="H2" s="58"/>
    </row>
    <row r="3" spans="2:10" ht="36.75" hidden="1" customHeight="1" x14ac:dyDescent="0.3">
      <c r="B3" s="58"/>
      <c r="C3" s="58"/>
      <c r="D3" s="58"/>
      <c r="E3" s="58"/>
      <c r="F3" s="58"/>
      <c r="G3" s="58"/>
      <c r="H3" s="58"/>
    </row>
    <row r="4" spans="2:10" x14ac:dyDescent="0.3">
      <c r="B4" s="99"/>
      <c r="C4" s="99"/>
      <c r="D4" s="99"/>
      <c r="E4" s="99"/>
      <c r="F4" s="99"/>
      <c r="G4" s="99"/>
      <c r="H4" s="99"/>
    </row>
    <row r="5" spans="2:10" s="5" customFormat="1" ht="80.099999999999994" customHeight="1" x14ac:dyDescent="0.3">
      <c r="B5" s="115" t="s">
        <v>0</v>
      </c>
      <c r="C5" s="116"/>
      <c r="D5" s="116"/>
      <c r="E5" s="116"/>
      <c r="F5" s="116"/>
      <c r="G5" s="116"/>
      <c r="H5" s="117"/>
    </row>
    <row r="6" spans="2:10" s="10" customFormat="1" ht="129" x14ac:dyDescent="0.3">
      <c r="B6" s="6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9" t="s">
        <v>7</v>
      </c>
    </row>
    <row r="7" spans="2:10" s="11" customFormat="1" hidden="1" x14ac:dyDescent="0.3">
      <c r="C7" s="12" t="s">
        <v>8</v>
      </c>
      <c r="D7" s="13"/>
      <c r="E7" s="14"/>
      <c r="F7" s="13">
        <v>12</v>
      </c>
      <c r="G7" s="15">
        <f>E7*F7</f>
        <v>0</v>
      </c>
      <c r="H7" s="16">
        <f>D7*G7</f>
        <v>0</v>
      </c>
    </row>
    <row r="8" spans="2:10" s="11" customFormat="1" x14ac:dyDescent="0.3">
      <c r="B8" s="107" t="s">
        <v>9</v>
      </c>
      <c r="C8" s="12" t="s">
        <v>10</v>
      </c>
      <c r="D8" s="13">
        <v>1</v>
      </c>
      <c r="E8" s="42">
        <v>54761.84</v>
      </c>
      <c r="F8" s="13">
        <v>12</v>
      </c>
      <c r="G8" s="15">
        <f>+E8*F8</f>
        <v>657142.07999999996</v>
      </c>
      <c r="H8" s="16">
        <f>G8</f>
        <v>657142.07999999996</v>
      </c>
    </row>
    <row r="9" spans="2:10" s="11" customFormat="1" x14ac:dyDescent="0.3">
      <c r="B9" s="108"/>
      <c r="C9" s="56" t="s">
        <v>11</v>
      </c>
      <c r="D9" s="13">
        <v>2</v>
      </c>
      <c r="E9" s="42">
        <v>45635.77</v>
      </c>
      <c r="F9" s="13">
        <v>12</v>
      </c>
      <c r="G9" s="15">
        <f>+E9*F9</f>
        <v>547629.24</v>
      </c>
      <c r="H9" s="16">
        <f>G9*2</f>
        <v>1095258.48</v>
      </c>
    </row>
    <row r="10" spans="2:10" s="11" customFormat="1" x14ac:dyDescent="0.3">
      <c r="B10" s="109" t="s">
        <v>12</v>
      </c>
      <c r="C10" s="110"/>
      <c r="D10" s="17">
        <f>SUM(D7:D9)</f>
        <v>3</v>
      </c>
      <c r="E10" s="43"/>
      <c r="F10" s="18"/>
      <c r="G10" s="19"/>
      <c r="H10" s="18">
        <f>+H8+H9</f>
        <v>1752400.56</v>
      </c>
      <c r="J10" s="20"/>
    </row>
    <row r="11" spans="2:10" s="11" customFormat="1" hidden="1" x14ac:dyDescent="0.3">
      <c r="C11" s="12" t="s">
        <v>8</v>
      </c>
      <c r="D11" s="13">
        <f>D$7</f>
        <v>0</v>
      </c>
      <c r="E11" s="42"/>
      <c r="F11" s="13">
        <v>1</v>
      </c>
      <c r="G11" s="15">
        <v>0</v>
      </c>
      <c r="H11" s="16">
        <v>0</v>
      </c>
    </row>
    <row r="12" spans="2:10" s="11" customFormat="1" x14ac:dyDescent="0.3">
      <c r="B12" s="106" t="s">
        <v>13</v>
      </c>
      <c r="C12" s="12" t="s">
        <v>10</v>
      </c>
      <c r="D12" s="13">
        <f>D$8</f>
        <v>1</v>
      </c>
      <c r="E12" s="42">
        <v>54761.84</v>
      </c>
      <c r="F12" s="13">
        <v>1</v>
      </c>
      <c r="G12" s="15">
        <f>+E12*F12</f>
        <v>54761.84</v>
      </c>
      <c r="H12" s="16">
        <f>G12</f>
        <v>54761.84</v>
      </c>
    </row>
    <row r="13" spans="2:10" s="11" customFormat="1" x14ac:dyDescent="0.3">
      <c r="B13" s="108"/>
      <c r="C13" s="56" t="s">
        <v>14</v>
      </c>
      <c r="D13" s="13">
        <f>D$9</f>
        <v>2</v>
      </c>
      <c r="E13" s="42">
        <v>45635.77</v>
      </c>
      <c r="F13" s="13">
        <v>1</v>
      </c>
      <c r="G13" s="15">
        <f>+E13*F13</f>
        <v>45635.77</v>
      </c>
      <c r="H13" s="16">
        <f>G13*2</f>
        <v>91271.54</v>
      </c>
    </row>
    <row r="14" spans="2:10" s="11" customFormat="1" x14ac:dyDescent="0.3">
      <c r="B14" s="109" t="s">
        <v>12</v>
      </c>
      <c r="C14" s="110"/>
      <c r="D14" s="17">
        <f>SUM(D11:D13)</f>
        <v>3</v>
      </c>
      <c r="E14" s="43"/>
      <c r="F14" s="18"/>
      <c r="G14" s="19"/>
      <c r="H14" s="18">
        <f>+H12+H13</f>
        <v>146033.38</v>
      </c>
    </row>
    <row r="15" spans="2:10" s="11" customFormat="1" hidden="1" x14ac:dyDescent="0.3">
      <c r="C15" s="12" t="s">
        <v>8</v>
      </c>
      <c r="D15" s="13">
        <f>D$7</f>
        <v>0</v>
      </c>
      <c r="E15" s="42"/>
      <c r="F15" s="13">
        <v>1</v>
      </c>
      <c r="G15" s="15">
        <v>0</v>
      </c>
      <c r="H15" s="16">
        <v>0</v>
      </c>
    </row>
    <row r="16" spans="2:10" s="11" customFormat="1" x14ac:dyDescent="0.3">
      <c r="B16" s="107" t="s">
        <v>15</v>
      </c>
      <c r="C16" s="12" t="s">
        <v>10</v>
      </c>
      <c r="D16" s="13">
        <f>D$8</f>
        <v>1</v>
      </c>
      <c r="E16" s="42">
        <v>18253.95</v>
      </c>
      <c r="F16" s="13">
        <v>1</v>
      </c>
      <c r="G16" s="15">
        <f>+E16*F16</f>
        <v>18253.95</v>
      </c>
      <c r="H16" s="16">
        <f>G16</f>
        <v>18253.95</v>
      </c>
    </row>
    <row r="17" spans="2:8" s="11" customFormat="1" x14ac:dyDescent="0.3">
      <c r="B17" s="108"/>
      <c r="C17" s="56" t="s">
        <v>11</v>
      </c>
      <c r="D17" s="13">
        <f>D$9</f>
        <v>2</v>
      </c>
      <c r="E17" s="42">
        <v>15211.92</v>
      </c>
      <c r="F17" s="13">
        <v>1</v>
      </c>
      <c r="G17" s="15">
        <f>+E17*F17</f>
        <v>15211.92</v>
      </c>
      <c r="H17" s="16">
        <f>G17*2</f>
        <v>30423.84</v>
      </c>
    </row>
    <row r="18" spans="2:8" x14ac:dyDescent="0.3">
      <c r="B18" s="109" t="s">
        <v>12</v>
      </c>
      <c r="C18" s="110"/>
      <c r="D18" s="17">
        <f>SUM(D15:D17)</f>
        <v>3</v>
      </c>
      <c r="E18" s="43"/>
      <c r="F18" s="18"/>
      <c r="G18" s="19"/>
      <c r="H18" s="18">
        <f>+H16+H17</f>
        <v>48677.79</v>
      </c>
    </row>
    <row r="19" spans="2:8" hidden="1" x14ac:dyDescent="0.3">
      <c r="C19" s="12" t="s">
        <v>8</v>
      </c>
      <c r="D19" s="13">
        <f>D$7</f>
        <v>0</v>
      </c>
      <c r="E19" s="42"/>
      <c r="F19" s="13">
        <v>12</v>
      </c>
      <c r="G19" s="15">
        <v>0</v>
      </c>
      <c r="H19" s="16">
        <v>0</v>
      </c>
    </row>
    <row r="20" spans="2:8" x14ac:dyDescent="0.3">
      <c r="B20" s="107" t="s">
        <v>16</v>
      </c>
      <c r="C20" s="12" t="s">
        <v>10</v>
      </c>
      <c r="D20" s="13">
        <f>D$8</f>
        <v>1</v>
      </c>
      <c r="E20" s="42">
        <v>948.15</v>
      </c>
      <c r="F20" s="13">
        <v>12</v>
      </c>
      <c r="G20" s="15">
        <f>+E20*F20</f>
        <v>11377.8</v>
      </c>
      <c r="H20" s="16">
        <f>G20</f>
        <v>11377.8</v>
      </c>
    </row>
    <row r="21" spans="2:8" x14ac:dyDescent="0.3">
      <c r="B21" s="108"/>
      <c r="C21" s="56" t="s">
        <v>11</v>
      </c>
      <c r="D21" s="13">
        <f>D$9</f>
        <v>2</v>
      </c>
      <c r="E21" s="42">
        <v>948.15</v>
      </c>
      <c r="F21" s="13">
        <v>12</v>
      </c>
      <c r="G21" s="15">
        <f>+E21*F21</f>
        <v>11377.8</v>
      </c>
      <c r="H21" s="16">
        <f>G21*2</f>
        <v>22755.599999999999</v>
      </c>
    </row>
    <row r="22" spans="2:8" x14ac:dyDescent="0.3">
      <c r="B22" s="109" t="s">
        <v>12</v>
      </c>
      <c r="C22" s="110"/>
      <c r="D22" s="17">
        <f>SUM(D19:D21)</f>
        <v>3</v>
      </c>
      <c r="E22" s="43"/>
      <c r="F22" s="18"/>
      <c r="G22" s="19"/>
      <c r="H22" s="18">
        <f>+H20+H21</f>
        <v>34133.399999999994</v>
      </c>
    </row>
    <row r="23" spans="2:8" hidden="1" x14ac:dyDescent="0.3">
      <c r="C23" s="12" t="s">
        <v>8</v>
      </c>
      <c r="D23" s="13">
        <f>D$7</f>
        <v>0</v>
      </c>
      <c r="E23" s="42"/>
      <c r="F23" s="13">
        <v>12</v>
      </c>
      <c r="G23" s="15">
        <v>0</v>
      </c>
      <c r="H23" s="16">
        <v>0</v>
      </c>
    </row>
    <row r="24" spans="2:8" x14ac:dyDescent="0.3">
      <c r="B24" s="107" t="s">
        <v>17</v>
      </c>
      <c r="C24" s="12" t="s">
        <v>10</v>
      </c>
      <c r="D24" s="13">
        <f>D$8</f>
        <v>1</v>
      </c>
      <c r="E24" s="42">
        <v>4331.91</v>
      </c>
      <c r="F24" s="13">
        <v>12</v>
      </c>
      <c r="G24" s="15">
        <f>+E24*F24</f>
        <v>51982.92</v>
      </c>
      <c r="H24" s="16">
        <f>G24</f>
        <v>51982.92</v>
      </c>
    </row>
    <row r="25" spans="2:8" x14ac:dyDescent="0.3">
      <c r="B25" s="108"/>
      <c r="C25" s="56" t="s">
        <v>11</v>
      </c>
      <c r="D25" s="13">
        <f>D$9</f>
        <v>2</v>
      </c>
      <c r="E25" s="42">
        <v>4331.91</v>
      </c>
      <c r="F25" s="13">
        <v>12</v>
      </c>
      <c r="G25" s="15">
        <f>+E25*F25</f>
        <v>51982.92</v>
      </c>
      <c r="H25" s="16">
        <f>G25*2</f>
        <v>103965.84</v>
      </c>
    </row>
    <row r="26" spans="2:8" x14ac:dyDescent="0.3">
      <c r="B26" s="109" t="s">
        <v>12</v>
      </c>
      <c r="C26" s="110"/>
      <c r="D26" s="17">
        <f>SUM(D23:D25)</f>
        <v>3</v>
      </c>
      <c r="E26" s="43"/>
      <c r="F26" s="18"/>
      <c r="G26" s="19"/>
      <c r="H26" s="18">
        <f>+H24+H25</f>
        <v>155948.76</v>
      </c>
    </row>
    <row r="27" spans="2:8" hidden="1" x14ac:dyDescent="0.3">
      <c r="C27" s="12" t="s">
        <v>8</v>
      </c>
      <c r="D27" s="13">
        <f>D$7</f>
        <v>0</v>
      </c>
      <c r="E27" s="42"/>
      <c r="F27" s="13">
        <v>12</v>
      </c>
      <c r="G27" s="15">
        <v>0</v>
      </c>
      <c r="H27" s="16">
        <v>0</v>
      </c>
    </row>
    <row r="28" spans="2:8" x14ac:dyDescent="0.3">
      <c r="B28" s="107" t="s">
        <v>18</v>
      </c>
      <c r="C28" s="12" t="s">
        <v>10</v>
      </c>
      <c r="D28" s="13">
        <f>D$8</f>
        <v>1</v>
      </c>
      <c r="E28" s="42">
        <v>1258.46</v>
      </c>
      <c r="F28" s="13">
        <v>12</v>
      </c>
      <c r="G28" s="15">
        <f>+E28*F28</f>
        <v>15101.52</v>
      </c>
      <c r="H28" s="16">
        <f>G28</f>
        <v>15101.52</v>
      </c>
    </row>
    <row r="29" spans="2:8" x14ac:dyDescent="0.3">
      <c r="B29" s="108"/>
      <c r="C29" s="56" t="s">
        <v>11</v>
      </c>
      <c r="D29" s="13">
        <f>D$9</f>
        <v>2</v>
      </c>
      <c r="E29" s="42">
        <v>1258.46</v>
      </c>
      <c r="F29" s="13">
        <v>12</v>
      </c>
      <c r="G29" s="15">
        <f>+E29*F29</f>
        <v>15101.52</v>
      </c>
      <c r="H29" s="16">
        <f>G29*2</f>
        <v>30203.040000000001</v>
      </c>
    </row>
    <row r="30" spans="2:8" x14ac:dyDescent="0.3">
      <c r="B30" s="109" t="s">
        <v>12</v>
      </c>
      <c r="C30" s="110"/>
      <c r="D30" s="17">
        <f>SUM(D27:D29)</f>
        <v>3</v>
      </c>
      <c r="E30" s="43"/>
      <c r="F30" s="18"/>
      <c r="G30" s="19"/>
      <c r="H30" s="18">
        <f>+H28+H29</f>
        <v>45304.56</v>
      </c>
    </row>
    <row r="31" spans="2:8" hidden="1" x14ac:dyDescent="0.3">
      <c r="B31" s="111" t="s">
        <v>19</v>
      </c>
      <c r="C31" s="12" t="s">
        <v>8</v>
      </c>
      <c r="D31" s="13">
        <f>D$7</f>
        <v>0</v>
      </c>
      <c r="E31" s="42"/>
      <c r="F31" s="13">
        <v>12</v>
      </c>
      <c r="G31" s="15">
        <v>0</v>
      </c>
      <c r="H31" s="16">
        <v>0</v>
      </c>
    </row>
    <row r="32" spans="2:8" hidden="1" x14ac:dyDescent="0.3">
      <c r="B32" s="112"/>
      <c r="C32" s="12" t="s">
        <v>10</v>
      </c>
      <c r="D32" s="13">
        <f>D$8</f>
        <v>1</v>
      </c>
      <c r="E32" s="42"/>
      <c r="F32" s="13">
        <v>12</v>
      </c>
      <c r="G32" s="15">
        <v>0</v>
      </c>
      <c r="H32" s="16">
        <v>0</v>
      </c>
    </row>
    <row r="33" spans="2:8" hidden="1" x14ac:dyDescent="0.3">
      <c r="B33" s="113"/>
      <c r="C33" s="56" t="s">
        <v>14</v>
      </c>
      <c r="D33" s="13">
        <f>D$9</f>
        <v>2</v>
      </c>
      <c r="E33" s="42"/>
      <c r="F33" s="13">
        <v>12</v>
      </c>
      <c r="G33" s="15">
        <v>0</v>
      </c>
      <c r="H33" s="16">
        <v>0</v>
      </c>
    </row>
    <row r="34" spans="2:8" hidden="1" x14ac:dyDescent="0.3">
      <c r="B34" s="109" t="s">
        <v>12</v>
      </c>
      <c r="C34" s="110"/>
      <c r="D34" s="17">
        <f>SUM(D31:D33)</f>
        <v>3</v>
      </c>
      <c r="E34" s="43"/>
      <c r="F34" s="18"/>
      <c r="G34" s="19"/>
      <c r="H34" s="18">
        <v>0</v>
      </c>
    </row>
    <row r="35" spans="2:8" hidden="1" x14ac:dyDescent="0.3">
      <c r="C35" s="12" t="s">
        <v>8</v>
      </c>
      <c r="D35" s="13">
        <f>D$7</f>
        <v>0</v>
      </c>
      <c r="E35" s="42"/>
      <c r="F35" s="13">
        <v>12</v>
      </c>
      <c r="G35" s="15">
        <v>0</v>
      </c>
      <c r="H35" s="16">
        <v>0</v>
      </c>
    </row>
    <row r="36" spans="2:8" x14ac:dyDescent="0.3">
      <c r="B36" s="107" t="s">
        <v>20</v>
      </c>
      <c r="C36" s="12" t="s">
        <v>10</v>
      </c>
      <c r="D36" s="13">
        <f>D$8</f>
        <v>1</v>
      </c>
      <c r="E36" s="42">
        <v>5726.31</v>
      </c>
      <c r="F36" s="13">
        <v>13</v>
      </c>
      <c r="G36" s="15">
        <f>+E36*F36</f>
        <v>74442.03</v>
      </c>
      <c r="H36" s="16">
        <f>G36</f>
        <v>74442.03</v>
      </c>
    </row>
    <row r="37" spans="2:8" x14ac:dyDescent="0.3">
      <c r="B37" s="108"/>
      <c r="C37" s="56" t="s">
        <v>11</v>
      </c>
      <c r="D37" s="13">
        <f>D$9</f>
        <v>2</v>
      </c>
      <c r="E37" s="42">
        <v>5476.29</v>
      </c>
      <c r="F37" s="13">
        <v>13</v>
      </c>
      <c r="G37" s="15">
        <f>+E37*F37</f>
        <v>71191.77</v>
      </c>
      <c r="H37" s="16">
        <f>G37*2</f>
        <v>142383.54</v>
      </c>
    </row>
    <row r="38" spans="2:8" x14ac:dyDescent="0.3">
      <c r="B38" s="109" t="s">
        <v>12</v>
      </c>
      <c r="C38" s="110"/>
      <c r="D38" s="17">
        <f>SUM(D35:D37)</f>
        <v>3</v>
      </c>
      <c r="E38" s="43"/>
      <c r="F38" s="18"/>
      <c r="G38" s="19"/>
      <c r="H38" s="18">
        <f>+H36+H37</f>
        <v>216825.57</v>
      </c>
    </row>
    <row r="39" spans="2:8" hidden="1" x14ac:dyDescent="0.3">
      <c r="C39" s="12" t="s">
        <v>8</v>
      </c>
      <c r="D39" s="13">
        <f>D$7</f>
        <v>0</v>
      </c>
      <c r="E39" s="42"/>
      <c r="F39" s="13">
        <v>6</v>
      </c>
      <c r="G39" s="15">
        <v>0</v>
      </c>
      <c r="H39" s="16">
        <v>0</v>
      </c>
    </row>
    <row r="40" spans="2:8" x14ac:dyDescent="0.3">
      <c r="B40" s="107" t="s">
        <v>21</v>
      </c>
      <c r="C40" s="12" t="s">
        <v>10</v>
      </c>
      <c r="D40" s="13">
        <f>D$8</f>
        <v>1</v>
      </c>
      <c r="E40" s="42">
        <v>54761.84</v>
      </c>
      <c r="F40" s="13">
        <v>6</v>
      </c>
      <c r="G40" s="15">
        <f>+E40*F40</f>
        <v>328571.03999999998</v>
      </c>
      <c r="H40" s="16">
        <f>G40</f>
        <v>328571.03999999998</v>
      </c>
    </row>
    <row r="41" spans="2:8" x14ac:dyDescent="0.3">
      <c r="B41" s="108"/>
      <c r="C41" s="56" t="s">
        <v>11</v>
      </c>
      <c r="D41" s="13">
        <f>D$9</f>
        <v>2</v>
      </c>
      <c r="E41" s="42">
        <v>45635.77</v>
      </c>
      <c r="F41" s="13">
        <v>6</v>
      </c>
      <c r="G41" s="15">
        <f>+E41*F41</f>
        <v>273814.62</v>
      </c>
      <c r="H41" s="16">
        <f>G41*2</f>
        <v>547629.24</v>
      </c>
    </row>
    <row r="42" spans="2:8" x14ac:dyDescent="0.3">
      <c r="B42" s="109" t="s">
        <v>12</v>
      </c>
      <c r="C42" s="110"/>
      <c r="D42" s="17">
        <f>SUM(D39:D41)</f>
        <v>3</v>
      </c>
      <c r="E42" s="43"/>
      <c r="F42" s="18"/>
      <c r="G42" s="19"/>
      <c r="H42" s="18">
        <f>+H40+H41</f>
        <v>876200.28</v>
      </c>
    </row>
    <row r="43" spans="2:8" hidden="1" x14ac:dyDescent="0.3">
      <c r="B43" s="106" t="s">
        <v>22</v>
      </c>
      <c r="C43" s="12" t="s">
        <v>8</v>
      </c>
      <c r="D43" s="13">
        <f>D$7</f>
        <v>0</v>
      </c>
      <c r="E43" s="42"/>
      <c r="F43" s="13">
        <v>1</v>
      </c>
      <c r="G43" s="15">
        <f>E43*F43</f>
        <v>0</v>
      </c>
      <c r="H43" s="16">
        <f>D43*G43</f>
        <v>0</v>
      </c>
    </row>
    <row r="44" spans="2:8" hidden="1" x14ac:dyDescent="0.3">
      <c r="B44" s="107"/>
      <c r="C44" s="12" t="s">
        <v>10</v>
      </c>
      <c r="D44" s="13">
        <f>D$8</f>
        <v>1</v>
      </c>
      <c r="E44" s="42"/>
      <c r="F44" s="13">
        <v>1</v>
      </c>
      <c r="G44" s="15">
        <f>E44*F44</f>
        <v>0</v>
      </c>
      <c r="H44" s="16">
        <f>D44*G44</f>
        <v>0</v>
      </c>
    </row>
    <row r="45" spans="2:8" hidden="1" x14ac:dyDescent="0.3">
      <c r="B45" s="108"/>
      <c r="C45" s="56" t="s">
        <v>14</v>
      </c>
      <c r="D45" s="13">
        <f>D$9</f>
        <v>2</v>
      </c>
      <c r="E45" s="42"/>
      <c r="F45" s="13">
        <v>1</v>
      </c>
      <c r="G45" s="15">
        <f>E45*F45</f>
        <v>0</v>
      </c>
      <c r="H45" s="16">
        <f>D45*G45</f>
        <v>0</v>
      </c>
    </row>
    <row r="46" spans="2:8" hidden="1" x14ac:dyDescent="0.3">
      <c r="B46" s="109" t="s">
        <v>12</v>
      </c>
      <c r="C46" s="110"/>
      <c r="D46" s="17">
        <f>SUM(D43:D45)</f>
        <v>3</v>
      </c>
      <c r="E46" s="43"/>
      <c r="F46" s="18"/>
      <c r="G46" s="19"/>
      <c r="H46" s="18">
        <f>SUM(H43:H45)</f>
        <v>0</v>
      </c>
    </row>
    <row r="47" spans="2:8" hidden="1" x14ac:dyDescent="0.3">
      <c r="B47" s="106" t="s">
        <v>23</v>
      </c>
      <c r="C47" s="12" t="s">
        <v>8</v>
      </c>
      <c r="D47" s="13">
        <f>D$7</f>
        <v>0</v>
      </c>
      <c r="E47" s="42"/>
      <c r="F47" s="13">
        <v>1</v>
      </c>
      <c r="G47" s="15">
        <f>E47*F47</f>
        <v>0</v>
      </c>
      <c r="H47" s="16">
        <f>D47*G47</f>
        <v>0</v>
      </c>
    </row>
    <row r="48" spans="2:8" hidden="1" x14ac:dyDescent="0.3">
      <c r="B48" s="107"/>
      <c r="C48" s="12" t="s">
        <v>10</v>
      </c>
      <c r="D48" s="13">
        <f>D$8</f>
        <v>1</v>
      </c>
      <c r="E48" s="42"/>
      <c r="F48" s="13">
        <v>1</v>
      </c>
      <c r="G48" s="15">
        <f>E48*F48</f>
        <v>0</v>
      </c>
      <c r="H48" s="16">
        <f>D48*G48</f>
        <v>0</v>
      </c>
    </row>
    <row r="49" spans="2:11" hidden="1" x14ac:dyDescent="0.3">
      <c r="B49" s="108"/>
      <c r="C49" s="56" t="s">
        <v>14</v>
      </c>
      <c r="D49" s="13">
        <f>D$9</f>
        <v>2</v>
      </c>
      <c r="E49" s="42"/>
      <c r="F49" s="13">
        <v>1</v>
      </c>
      <c r="G49" s="15">
        <f>E49*F49</f>
        <v>0</v>
      </c>
      <c r="H49" s="16">
        <f>D49*G49</f>
        <v>0</v>
      </c>
    </row>
    <row r="50" spans="2:11" s="26" customFormat="1" x14ac:dyDescent="0.3">
      <c r="B50" s="96" t="s">
        <v>24</v>
      </c>
      <c r="C50" s="102"/>
      <c r="D50" s="21"/>
      <c r="E50" s="44"/>
      <c r="F50" s="22"/>
      <c r="G50" s="22"/>
      <c r="H50" s="50">
        <f>+H42+H38+H30+H26+H22+H18+H14+H10</f>
        <v>3275524.3000000003</v>
      </c>
      <c r="I50" s="24"/>
      <c r="J50" s="25"/>
      <c r="K50" s="25"/>
    </row>
    <row r="51" spans="2:11" s="26" customFormat="1" x14ac:dyDescent="0.3">
      <c r="B51" s="57" t="s">
        <v>25</v>
      </c>
      <c r="C51" s="55" t="s">
        <v>26</v>
      </c>
      <c r="D51" s="38">
        <v>7</v>
      </c>
      <c r="E51" s="45">
        <v>5273.43</v>
      </c>
      <c r="F51" s="40">
        <v>12</v>
      </c>
      <c r="G51" s="41">
        <f>+E51*F51</f>
        <v>63281.16</v>
      </c>
      <c r="H51" s="52">
        <f>G51*7</f>
        <v>442968.12</v>
      </c>
      <c r="I51" s="103"/>
      <c r="J51" s="104"/>
      <c r="K51" s="104"/>
    </row>
    <row r="52" spans="2:11" s="26" customFormat="1" x14ac:dyDescent="0.3">
      <c r="B52" s="96" t="s">
        <v>27</v>
      </c>
      <c r="C52" s="97"/>
      <c r="D52" s="29"/>
      <c r="E52" s="46"/>
      <c r="F52" s="39"/>
      <c r="G52" s="39"/>
      <c r="H52" s="51">
        <f>H51</f>
        <v>442968.12</v>
      </c>
      <c r="I52" s="25"/>
      <c r="J52" s="25"/>
      <c r="K52" s="25"/>
    </row>
    <row r="53" spans="2:11" s="26" customFormat="1" ht="26.25" customHeight="1" x14ac:dyDescent="0.3">
      <c r="B53" s="96" t="s">
        <v>28</v>
      </c>
      <c r="C53" s="102"/>
      <c r="D53" s="21"/>
      <c r="E53" s="44"/>
      <c r="F53" s="22"/>
      <c r="G53" s="22"/>
      <c r="H53" s="23">
        <f>+H50+H52</f>
        <v>3718492.4200000004</v>
      </c>
      <c r="I53" s="25"/>
      <c r="J53" s="25"/>
      <c r="K53" s="25"/>
    </row>
    <row r="54" spans="2:11" s="26" customFormat="1" x14ac:dyDescent="0.3">
      <c r="B54" s="57" t="s">
        <v>29</v>
      </c>
      <c r="C54" s="100" t="s">
        <v>26</v>
      </c>
      <c r="D54" s="27">
        <v>3</v>
      </c>
      <c r="E54" s="45">
        <v>5273.43</v>
      </c>
      <c r="F54" s="27">
        <v>12</v>
      </c>
      <c r="G54" s="41">
        <f>+E54*F54</f>
        <v>63281.16</v>
      </c>
      <c r="H54" s="52">
        <f>G54*3</f>
        <v>189843.48</v>
      </c>
      <c r="I54" s="104"/>
      <c r="J54" s="104"/>
      <c r="K54" s="104"/>
    </row>
    <row r="55" spans="2:11" s="26" customFormat="1" x14ac:dyDescent="0.3">
      <c r="B55" s="57" t="s">
        <v>30</v>
      </c>
      <c r="C55" s="105"/>
      <c r="D55" s="27">
        <v>3</v>
      </c>
      <c r="E55" s="45">
        <v>5273.43</v>
      </c>
      <c r="F55" s="27">
        <v>12</v>
      </c>
      <c r="G55" s="41">
        <f>+E55*F55</f>
        <v>63281.16</v>
      </c>
      <c r="H55" s="52">
        <f>G55*3</f>
        <v>189843.48</v>
      </c>
      <c r="I55" s="54"/>
      <c r="J55" s="54"/>
      <c r="K55" s="54"/>
    </row>
    <row r="56" spans="2:11" s="26" customFormat="1" x14ac:dyDescent="0.3">
      <c r="B56" s="96" t="s">
        <v>31</v>
      </c>
      <c r="C56" s="97"/>
      <c r="D56" s="29"/>
      <c r="E56" s="30"/>
      <c r="F56" s="30"/>
      <c r="G56" s="39"/>
      <c r="H56" s="51">
        <f>+H55+H54</f>
        <v>379686.96</v>
      </c>
      <c r="I56" s="25"/>
      <c r="J56" s="25"/>
      <c r="K56" s="25"/>
    </row>
    <row r="57" spans="2:11" s="26" customFormat="1" hidden="1" x14ac:dyDescent="0.3">
      <c r="B57" s="57" t="s">
        <v>32</v>
      </c>
      <c r="C57" s="34" t="s">
        <v>26</v>
      </c>
      <c r="D57" s="27"/>
      <c r="E57" s="32"/>
      <c r="F57" s="27">
        <v>12</v>
      </c>
      <c r="G57" s="33">
        <v>0</v>
      </c>
      <c r="H57" s="28">
        <v>0</v>
      </c>
      <c r="I57" s="104"/>
      <c r="J57" s="104"/>
      <c r="K57" s="104"/>
    </row>
    <row r="58" spans="2:11" s="26" customFormat="1" hidden="1" x14ac:dyDescent="0.3">
      <c r="B58" s="96" t="s">
        <v>33</v>
      </c>
      <c r="C58" s="97"/>
      <c r="D58" s="29"/>
      <c r="E58" s="30"/>
      <c r="F58" s="30"/>
      <c r="G58" s="30"/>
      <c r="H58" s="31">
        <v>0</v>
      </c>
      <c r="I58" s="25"/>
      <c r="J58" s="25"/>
      <c r="K58" s="25"/>
    </row>
    <row r="59" spans="2:11" s="26" customFormat="1" hidden="1" x14ac:dyDescent="0.3">
      <c r="B59" s="57" t="s">
        <v>34</v>
      </c>
      <c r="C59" s="34" t="s">
        <v>26</v>
      </c>
      <c r="D59" s="27"/>
      <c r="E59" s="32"/>
      <c r="F59" s="27">
        <v>12</v>
      </c>
      <c r="G59" s="33">
        <v>0</v>
      </c>
      <c r="H59" s="28">
        <v>0</v>
      </c>
      <c r="I59" s="104"/>
      <c r="J59" s="104"/>
      <c r="K59" s="104"/>
    </row>
    <row r="60" spans="2:11" s="26" customFormat="1" hidden="1" x14ac:dyDescent="0.3">
      <c r="B60" s="96" t="s">
        <v>35</v>
      </c>
      <c r="C60" s="97"/>
      <c r="D60" s="29"/>
      <c r="E60" s="30"/>
      <c r="F60" s="30"/>
      <c r="G60" s="30"/>
      <c r="H60" s="31">
        <v>0</v>
      </c>
      <c r="I60" s="25"/>
      <c r="J60" s="25"/>
      <c r="K60" s="25"/>
    </row>
    <row r="61" spans="2:11" s="26" customFormat="1" x14ac:dyDescent="0.3">
      <c r="B61" s="57" t="s">
        <v>36</v>
      </c>
      <c r="C61" s="100" t="s">
        <v>37</v>
      </c>
      <c r="D61" s="27">
        <v>0</v>
      </c>
      <c r="E61" s="47" t="s">
        <v>38</v>
      </c>
      <c r="F61" s="27">
        <v>0</v>
      </c>
      <c r="G61" s="41" t="s">
        <v>38</v>
      </c>
      <c r="H61" s="52" t="s">
        <v>38</v>
      </c>
      <c r="I61" s="25"/>
      <c r="J61" s="25"/>
      <c r="K61" s="25"/>
    </row>
    <row r="62" spans="2:11" s="26" customFormat="1" x14ac:dyDescent="0.3">
      <c r="B62" s="57" t="s">
        <v>39</v>
      </c>
      <c r="C62" s="101"/>
      <c r="D62" s="27">
        <v>0</v>
      </c>
      <c r="E62" s="47" t="s">
        <v>38</v>
      </c>
      <c r="F62" s="27">
        <v>0</v>
      </c>
      <c r="G62" s="41" t="s">
        <v>38</v>
      </c>
      <c r="H62" s="52" t="s">
        <v>38</v>
      </c>
      <c r="I62" s="25"/>
      <c r="J62" s="25"/>
      <c r="K62" s="25"/>
    </row>
    <row r="63" spans="2:11" s="26" customFormat="1" x14ac:dyDescent="0.3">
      <c r="B63" s="96" t="s">
        <v>33</v>
      </c>
      <c r="C63" s="97"/>
      <c r="D63" s="29"/>
      <c r="E63" s="30"/>
      <c r="F63" s="30"/>
      <c r="G63" s="39"/>
      <c r="H63" s="51" t="s">
        <v>38</v>
      </c>
      <c r="I63" s="25"/>
      <c r="J63" s="25"/>
      <c r="K63" s="25"/>
    </row>
    <row r="64" spans="2:11" s="26" customFormat="1" x14ac:dyDescent="0.3">
      <c r="B64" s="57" t="s">
        <v>40</v>
      </c>
      <c r="C64" s="53" t="s">
        <v>26</v>
      </c>
      <c r="D64" s="27">
        <v>2</v>
      </c>
      <c r="E64" s="47">
        <v>5273.43</v>
      </c>
      <c r="F64" s="27">
        <v>12</v>
      </c>
      <c r="G64" s="41">
        <f>+E64*F64</f>
        <v>63281.16</v>
      </c>
      <c r="H64" s="52">
        <f>+G64*D64</f>
        <v>126562.32</v>
      </c>
      <c r="I64" s="25"/>
      <c r="J64" s="25"/>
      <c r="K64" s="25"/>
    </row>
    <row r="65" spans="2:11" s="26" customFormat="1" x14ac:dyDescent="0.3">
      <c r="B65" s="96" t="s">
        <v>41</v>
      </c>
      <c r="C65" s="97"/>
      <c r="D65" s="29"/>
      <c r="E65" s="30"/>
      <c r="F65" s="30"/>
      <c r="G65" s="39"/>
      <c r="H65" s="51">
        <f>+H64</f>
        <v>126562.32</v>
      </c>
      <c r="I65" s="25"/>
      <c r="J65" s="25"/>
      <c r="K65" s="25"/>
    </row>
    <row r="66" spans="2:11" s="26" customFormat="1" x14ac:dyDescent="0.3">
      <c r="B66" s="96" t="s">
        <v>42</v>
      </c>
      <c r="C66" s="97"/>
      <c r="D66" s="35"/>
      <c r="E66" s="22"/>
      <c r="F66" s="22"/>
      <c r="G66" s="22"/>
      <c r="H66" s="36">
        <f>+H53+H56+H65</f>
        <v>4224741.7</v>
      </c>
      <c r="I66" s="25"/>
      <c r="J66" s="25"/>
      <c r="K66" s="25"/>
    </row>
    <row r="67" spans="2:11" s="26" customFormat="1" ht="74.25" customHeight="1" x14ac:dyDescent="0.3">
      <c r="B67" s="98" t="s">
        <v>43</v>
      </c>
      <c r="C67" s="98"/>
      <c r="D67" s="98"/>
      <c r="E67" s="98"/>
      <c r="F67" s="98"/>
      <c r="G67" s="98"/>
      <c r="H67" s="98"/>
      <c r="I67" s="25"/>
      <c r="J67" s="25"/>
      <c r="K67" s="25"/>
    </row>
    <row r="68" spans="2:11" x14ac:dyDescent="0.3">
      <c r="B68" s="99" t="s">
        <v>44</v>
      </c>
      <c r="C68" s="99"/>
      <c r="D68" s="99"/>
      <c r="E68" s="99"/>
      <c r="F68" s="99"/>
      <c r="G68" s="99"/>
      <c r="H68" s="99"/>
    </row>
    <row r="72" spans="2:11" x14ac:dyDescent="0.3">
      <c r="C72" s="37"/>
    </row>
  </sheetData>
  <mergeCells count="41">
    <mergeCell ref="B24:B25"/>
    <mergeCell ref="B1:H1"/>
    <mergeCell ref="B4:H4"/>
    <mergeCell ref="B5:H5"/>
    <mergeCell ref="B8:B9"/>
    <mergeCell ref="B10:C10"/>
    <mergeCell ref="B12:B13"/>
    <mergeCell ref="B14:C14"/>
    <mergeCell ref="B16:B17"/>
    <mergeCell ref="B18:C18"/>
    <mergeCell ref="B20:B21"/>
    <mergeCell ref="B22:C22"/>
    <mergeCell ref="B47:B49"/>
    <mergeCell ref="B26:C26"/>
    <mergeCell ref="B28:B29"/>
    <mergeCell ref="B30:C30"/>
    <mergeCell ref="B31:B33"/>
    <mergeCell ref="B34:C34"/>
    <mergeCell ref="B36:B37"/>
    <mergeCell ref="B38:C38"/>
    <mergeCell ref="B40:B41"/>
    <mergeCell ref="B42:C42"/>
    <mergeCell ref="B43:B45"/>
    <mergeCell ref="B46:C46"/>
    <mergeCell ref="C61:C62"/>
    <mergeCell ref="B50:C50"/>
    <mergeCell ref="I51:K51"/>
    <mergeCell ref="B52:C52"/>
    <mergeCell ref="B53:C53"/>
    <mergeCell ref="C54:C55"/>
    <mergeCell ref="I54:K54"/>
    <mergeCell ref="B56:C56"/>
    <mergeCell ref="I57:K57"/>
    <mergeCell ref="B58:C58"/>
    <mergeCell ref="I59:K59"/>
    <mergeCell ref="B60:C60"/>
    <mergeCell ref="B63:C63"/>
    <mergeCell ref="B65:C65"/>
    <mergeCell ref="B66:C66"/>
    <mergeCell ref="B67:H67"/>
    <mergeCell ref="B68:H68"/>
  </mergeCells>
  <printOptions horizontalCentered="1" verticalCentered="1"/>
  <pageMargins left="0" right="0" top="0" bottom="0" header="0" footer="0"/>
  <pageSetup paperSize="9" scale="50" orientation="landscape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A9FC-1F2F-4864-B6AD-635E5C623644}">
  <sheetPr>
    <tabColor theme="5" tint="0.59999389629810485"/>
  </sheetPr>
  <dimension ref="A1:W125"/>
  <sheetViews>
    <sheetView showGridLines="0" tabSelected="1" zoomScale="80" zoomScaleNormal="80" workbookViewId="0">
      <pane xSplit="2" ySplit="3" topLeftCell="C4" activePane="bottomRight" state="frozenSplit"/>
      <selection pane="topRight" activeCell="C1" sqref="C1 D20"/>
      <selection pane="bottomLeft" activeCell="D20" activeCellId="1" sqref="N11 D20"/>
      <selection pane="bottomRight" sqref="A1:S1"/>
    </sheetView>
  </sheetViews>
  <sheetFormatPr defaultColWidth="9.21875" defaultRowHeight="15.6" x14ac:dyDescent="0.3"/>
  <cols>
    <col min="1" max="1" width="21.21875" style="1" customWidth="1"/>
    <col min="2" max="2" width="26.33203125" style="1" customWidth="1"/>
    <col min="3" max="3" width="30.44140625" style="3" customWidth="1"/>
    <col min="4" max="10" width="24.77734375" style="3" customWidth="1"/>
    <col min="11" max="13" width="25.77734375" style="1" customWidth="1"/>
    <col min="14" max="15" width="25.21875" style="1" customWidth="1"/>
    <col min="16" max="19" width="23.77734375" style="1" customWidth="1"/>
    <col min="20" max="20" width="40.5546875" style="1" customWidth="1"/>
    <col min="21" max="21" width="9.21875" style="1"/>
    <col min="22" max="23" width="12.21875" style="1" bestFit="1" customWidth="1"/>
    <col min="24" max="24" width="9.21875" style="1"/>
    <col min="25" max="25" width="13.77734375" style="1" bestFit="1" customWidth="1"/>
    <col min="26" max="16384" width="9.21875" style="1"/>
  </cols>
  <sheetData>
    <row r="1" spans="1:23" ht="25.05" customHeight="1" x14ac:dyDescent="0.3">
      <c r="A1" s="135" t="s">
        <v>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3" s="2" customFormat="1" x14ac:dyDescent="0.3">
      <c r="A2" s="136" t="s">
        <v>46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23" ht="46.8" x14ac:dyDescent="0.3">
      <c r="A3" s="49" t="s">
        <v>47</v>
      </c>
      <c r="B3" s="49" t="s">
        <v>48</v>
      </c>
      <c r="C3" s="49" t="s">
        <v>49</v>
      </c>
      <c r="D3" s="49">
        <v>45017</v>
      </c>
      <c r="E3" s="49">
        <v>45047</v>
      </c>
      <c r="F3" s="49">
        <v>45078</v>
      </c>
      <c r="G3" s="49">
        <v>45108</v>
      </c>
      <c r="H3" s="49">
        <v>45139</v>
      </c>
      <c r="I3" s="49">
        <v>45170</v>
      </c>
      <c r="J3" s="49">
        <v>45200</v>
      </c>
      <c r="K3" s="49">
        <v>45231</v>
      </c>
      <c r="L3" s="49">
        <v>45261</v>
      </c>
      <c r="M3" s="49">
        <v>45292</v>
      </c>
      <c r="N3" s="49">
        <v>45323</v>
      </c>
      <c r="O3" s="49">
        <v>45352</v>
      </c>
      <c r="P3" s="49" t="s">
        <v>50</v>
      </c>
      <c r="Q3" s="49" t="s">
        <v>65</v>
      </c>
      <c r="R3" s="49" t="s">
        <v>51</v>
      </c>
      <c r="S3" s="49" t="s">
        <v>52</v>
      </c>
    </row>
    <row r="4" spans="1:23" x14ac:dyDescent="0.3">
      <c r="A4" s="118" t="s">
        <v>53</v>
      </c>
      <c r="B4" s="89" t="s">
        <v>75</v>
      </c>
      <c r="C4" s="90" t="s">
        <v>54</v>
      </c>
      <c r="D4" s="65">
        <v>54761.84</v>
      </c>
      <c r="E4" s="65">
        <v>54761.84</v>
      </c>
      <c r="F4" s="65">
        <v>54761.84</v>
      </c>
      <c r="G4" s="65">
        <v>54761.84</v>
      </c>
      <c r="H4" s="65">
        <v>54761.84</v>
      </c>
      <c r="I4" s="65">
        <v>54761.84</v>
      </c>
      <c r="J4" s="65">
        <v>54761.84</v>
      </c>
      <c r="K4" s="65">
        <v>54761.84</v>
      </c>
      <c r="L4" s="75">
        <v>47695.789999999994</v>
      </c>
      <c r="M4" s="65" t="s">
        <v>38</v>
      </c>
      <c r="N4" s="65" t="s">
        <v>38</v>
      </c>
      <c r="O4" s="65" t="s">
        <v>38</v>
      </c>
      <c r="P4" s="65">
        <v>485790.50999999983</v>
      </c>
      <c r="Q4" s="65" t="s">
        <v>38</v>
      </c>
      <c r="R4" s="120">
        <v>657142.07999999996</v>
      </c>
      <c r="S4" s="122">
        <v>0</v>
      </c>
      <c r="T4" s="59"/>
      <c r="U4" s="59"/>
      <c r="V4" s="59"/>
      <c r="W4" s="59"/>
    </row>
    <row r="5" spans="1:23" x14ac:dyDescent="0.3">
      <c r="A5" s="118"/>
      <c r="B5" s="89" t="s">
        <v>77</v>
      </c>
      <c r="C5" s="90" t="s">
        <v>54</v>
      </c>
      <c r="D5" s="65" t="s">
        <v>38</v>
      </c>
      <c r="E5" s="65" t="s">
        <v>38</v>
      </c>
      <c r="F5" s="65" t="s">
        <v>38</v>
      </c>
      <c r="G5" s="65" t="s">
        <v>38</v>
      </c>
      <c r="H5" s="65" t="s">
        <v>38</v>
      </c>
      <c r="I5" s="65" t="s">
        <v>38</v>
      </c>
      <c r="J5" s="65" t="s">
        <v>38</v>
      </c>
      <c r="K5" s="65" t="s">
        <v>38</v>
      </c>
      <c r="L5" s="75">
        <v>7066.04</v>
      </c>
      <c r="M5" s="75">
        <v>54761.84</v>
      </c>
      <c r="N5" s="75">
        <v>54761.84</v>
      </c>
      <c r="O5" s="65">
        <v>54761.84</v>
      </c>
      <c r="P5" s="65">
        <v>171351.56</v>
      </c>
      <c r="Q5" s="65" t="s">
        <v>38</v>
      </c>
      <c r="R5" s="121"/>
      <c r="S5" s="123">
        <v>-171351.56</v>
      </c>
      <c r="T5" s="59"/>
      <c r="U5" s="59"/>
      <c r="V5" s="59"/>
      <c r="W5" s="59"/>
    </row>
    <row r="6" spans="1:23" x14ac:dyDescent="0.3">
      <c r="A6" s="118"/>
      <c r="B6" s="89" t="s">
        <v>79</v>
      </c>
      <c r="C6" s="90" t="s">
        <v>55</v>
      </c>
      <c r="D6" s="65">
        <v>45635.77</v>
      </c>
      <c r="E6" s="65">
        <v>45635.77</v>
      </c>
      <c r="F6" s="65">
        <v>45635.77</v>
      </c>
      <c r="G6" s="65">
        <v>45635.77</v>
      </c>
      <c r="H6" s="65">
        <v>45635.77</v>
      </c>
      <c r="I6" s="65">
        <v>45635.77</v>
      </c>
      <c r="J6" s="65">
        <v>45635.77</v>
      </c>
      <c r="K6" s="65">
        <v>45635.77</v>
      </c>
      <c r="L6" s="75">
        <v>45635.77</v>
      </c>
      <c r="M6" s="75">
        <v>45635.77</v>
      </c>
      <c r="N6" s="75">
        <v>45635.77</v>
      </c>
      <c r="O6" s="65">
        <v>5888.48</v>
      </c>
      <c r="P6" s="65">
        <v>507881.95000000007</v>
      </c>
      <c r="Q6" s="65" t="s">
        <v>38</v>
      </c>
      <c r="R6" s="122">
        <v>547629.25</v>
      </c>
      <c r="S6" s="122">
        <v>0</v>
      </c>
      <c r="T6" s="59"/>
      <c r="U6" s="59"/>
      <c r="V6" s="59"/>
      <c r="W6" s="59"/>
    </row>
    <row r="7" spans="1:23" x14ac:dyDescent="0.3">
      <c r="A7" s="118"/>
      <c r="B7" s="89" t="s">
        <v>82</v>
      </c>
      <c r="C7" s="90" t="s">
        <v>55</v>
      </c>
      <c r="D7" s="65" t="s">
        <v>38</v>
      </c>
      <c r="E7" s="65" t="s">
        <v>38</v>
      </c>
      <c r="F7" s="65" t="s">
        <v>38</v>
      </c>
      <c r="G7" s="65" t="s">
        <v>38</v>
      </c>
      <c r="H7" s="65" t="s">
        <v>38</v>
      </c>
      <c r="I7" s="65" t="s">
        <v>38</v>
      </c>
      <c r="J7" s="65" t="s">
        <v>38</v>
      </c>
      <c r="K7" s="65" t="s">
        <v>38</v>
      </c>
      <c r="L7" s="65" t="s">
        <v>38</v>
      </c>
      <c r="M7" s="65" t="s">
        <v>38</v>
      </c>
      <c r="N7" s="65" t="s">
        <v>38</v>
      </c>
      <c r="O7" s="65">
        <v>39747.279999999999</v>
      </c>
      <c r="P7" s="65">
        <v>39747.279999999999</v>
      </c>
      <c r="Q7" s="65" t="s">
        <v>38</v>
      </c>
      <c r="R7" s="122"/>
      <c r="S7" s="123">
        <v>-39747.279999999999</v>
      </c>
      <c r="T7" s="59"/>
      <c r="U7" s="59"/>
      <c r="V7" s="59"/>
      <c r="W7" s="59"/>
    </row>
    <row r="8" spans="1:23" x14ac:dyDescent="0.3">
      <c r="A8" s="118"/>
      <c r="B8" s="89" t="s">
        <v>84</v>
      </c>
      <c r="C8" s="90" t="s">
        <v>56</v>
      </c>
      <c r="D8" s="65">
        <v>45635.77</v>
      </c>
      <c r="E8" s="65">
        <v>45635.77</v>
      </c>
      <c r="F8" s="65">
        <v>45635.77</v>
      </c>
      <c r="G8" s="65">
        <v>2944.24</v>
      </c>
      <c r="H8" s="65" t="s">
        <v>38</v>
      </c>
      <c r="I8" s="65" t="s">
        <v>38</v>
      </c>
      <c r="J8" s="65" t="s">
        <v>38</v>
      </c>
      <c r="K8" s="65" t="s">
        <v>38</v>
      </c>
      <c r="L8" s="65" t="s">
        <v>38</v>
      </c>
      <c r="M8" s="76">
        <v>27970.31</v>
      </c>
      <c r="N8" s="75">
        <v>45635.77</v>
      </c>
      <c r="O8" s="75">
        <v>45635.77</v>
      </c>
      <c r="P8" s="65">
        <v>259093.39999999997</v>
      </c>
      <c r="Q8" s="65" t="s">
        <v>38</v>
      </c>
      <c r="R8" s="122">
        <v>547629.25</v>
      </c>
      <c r="S8" s="122">
        <v>0</v>
      </c>
      <c r="T8" s="59"/>
      <c r="U8" s="59"/>
      <c r="V8" s="59"/>
      <c r="W8" s="59"/>
    </row>
    <row r="9" spans="1:23" x14ac:dyDescent="0.3">
      <c r="A9" s="118"/>
      <c r="B9" s="89" t="s">
        <v>86</v>
      </c>
      <c r="C9" s="90" t="s">
        <v>56</v>
      </c>
      <c r="D9" s="91" t="s">
        <v>38</v>
      </c>
      <c r="E9" s="91" t="s">
        <v>38</v>
      </c>
      <c r="F9" s="91" t="s">
        <v>38</v>
      </c>
      <c r="G9" s="65">
        <v>42691.519999999997</v>
      </c>
      <c r="H9" s="65">
        <v>45635.77</v>
      </c>
      <c r="I9" s="65">
        <v>45635.77</v>
      </c>
      <c r="J9" s="65">
        <v>45635.77</v>
      </c>
      <c r="K9" s="65">
        <v>45635.77</v>
      </c>
      <c r="L9" s="75">
        <v>45635.77</v>
      </c>
      <c r="M9" s="76">
        <v>17665.45</v>
      </c>
      <c r="N9" s="65" t="s">
        <v>38</v>
      </c>
      <c r="O9" s="65" t="s">
        <v>38</v>
      </c>
      <c r="P9" s="65">
        <v>288535.82</v>
      </c>
      <c r="Q9" s="65" t="s">
        <v>38</v>
      </c>
      <c r="R9" s="122"/>
      <c r="S9" s="123">
        <v>-288535.82</v>
      </c>
      <c r="T9" s="59"/>
      <c r="U9" s="59"/>
      <c r="V9" s="59"/>
      <c r="W9" s="59"/>
    </row>
    <row r="10" spans="1:23" x14ac:dyDescent="0.3">
      <c r="A10" s="118"/>
      <c r="B10" s="89" t="s">
        <v>88</v>
      </c>
      <c r="C10" s="90" t="s">
        <v>63</v>
      </c>
      <c r="D10" s="65" t="s">
        <v>38</v>
      </c>
      <c r="E10" s="65" t="s">
        <v>38</v>
      </c>
      <c r="F10" s="65" t="s">
        <v>38</v>
      </c>
      <c r="G10" s="65" t="s">
        <v>38</v>
      </c>
      <c r="H10" s="65" t="s">
        <v>38</v>
      </c>
      <c r="I10" s="65" t="s">
        <v>38</v>
      </c>
      <c r="J10" s="65" t="s">
        <v>38</v>
      </c>
      <c r="K10" s="65" t="s">
        <v>38</v>
      </c>
      <c r="L10" s="65" t="s">
        <v>38</v>
      </c>
      <c r="M10" s="65" t="s">
        <v>38</v>
      </c>
      <c r="N10" s="75">
        <v>2262.84</v>
      </c>
      <c r="O10" s="65">
        <v>9374.64</v>
      </c>
      <c r="P10" s="65">
        <v>11637.48</v>
      </c>
      <c r="Q10" s="65">
        <v>45013.816551724129</v>
      </c>
      <c r="R10" s="79">
        <v>182543.08</v>
      </c>
      <c r="S10" s="65">
        <v>0</v>
      </c>
      <c r="T10" s="59"/>
      <c r="U10" s="59"/>
      <c r="V10" s="59"/>
      <c r="W10" s="59"/>
    </row>
    <row r="11" spans="1:23" x14ac:dyDescent="0.3">
      <c r="A11" s="119" t="s">
        <v>12</v>
      </c>
      <c r="B11" s="119"/>
      <c r="C11" s="119"/>
      <c r="D11" s="66">
        <v>146033.37999999998</v>
      </c>
      <c r="E11" s="66">
        <v>146033.37999999998</v>
      </c>
      <c r="F11" s="66">
        <v>146033.37999999998</v>
      </c>
      <c r="G11" s="66">
        <v>146033.37</v>
      </c>
      <c r="H11" s="66">
        <v>146033.37999999998</v>
      </c>
      <c r="I11" s="66">
        <v>146033.37999999998</v>
      </c>
      <c r="J11" s="66">
        <v>146033.37999999998</v>
      </c>
      <c r="K11" s="66">
        <v>146033.37999999998</v>
      </c>
      <c r="L11" s="66">
        <v>146033.37</v>
      </c>
      <c r="M11" s="66">
        <v>146033.37</v>
      </c>
      <c r="N11" s="66">
        <v>148296.21999999997</v>
      </c>
      <c r="O11" s="66">
        <v>155408.01</v>
      </c>
      <c r="P11" s="80">
        <v>1764038</v>
      </c>
      <c r="Q11" s="66">
        <v>45013.816551724129</v>
      </c>
      <c r="R11" s="80">
        <v>1934943.6600000001</v>
      </c>
      <c r="S11" s="81">
        <v>0</v>
      </c>
      <c r="T11" s="59"/>
      <c r="U11" s="59"/>
      <c r="V11" s="59"/>
      <c r="W11" s="59"/>
    </row>
    <row r="12" spans="1:23" x14ac:dyDescent="0.3">
      <c r="A12" s="118" t="s">
        <v>57</v>
      </c>
      <c r="B12" s="89" t="s">
        <v>86</v>
      </c>
      <c r="C12" s="90" t="s">
        <v>54</v>
      </c>
      <c r="D12" s="65" t="s">
        <v>38</v>
      </c>
      <c r="E12" s="65" t="s">
        <v>38</v>
      </c>
      <c r="F12" s="65" t="s">
        <v>38</v>
      </c>
      <c r="G12" s="65" t="s">
        <v>38</v>
      </c>
      <c r="H12" s="65">
        <v>4121.45</v>
      </c>
      <c r="I12" s="65" t="s">
        <v>38</v>
      </c>
      <c r="J12" s="65" t="s">
        <v>38</v>
      </c>
      <c r="K12" s="65" t="s">
        <v>38</v>
      </c>
      <c r="L12" s="75">
        <v>5004.62</v>
      </c>
      <c r="M12" s="65" t="s">
        <v>38</v>
      </c>
      <c r="N12" s="65" t="s">
        <v>38</v>
      </c>
      <c r="O12" s="65" t="s">
        <v>38</v>
      </c>
      <c r="P12" s="65">
        <v>9126.07</v>
      </c>
      <c r="Q12" s="65" t="s">
        <v>38</v>
      </c>
      <c r="R12" s="65">
        <v>0</v>
      </c>
      <c r="S12" s="92">
        <v>9126.07</v>
      </c>
      <c r="T12" s="59"/>
      <c r="U12" s="59"/>
      <c r="V12" s="59"/>
      <c r="W12" s="59"/>
    </row>
    <row r="13" spans="1:23" x14ac:dyDescent="0.3">
      <c r="A13" s="118"/>
      <c r="B13" s="89" t="s">
        <v>84</v>
      </c>
      <c r="C13" s="90" t="s">
        <v>56</v>
      </c>
      <c r="D13" s="65" t="s">
        <v>38</v>
      </c>
      <c r="E13" s="65" t="s">
        <v>38</v>
      </c>
      <c r="F13" s="65" t="s">
        <v>38</v>
      </c>
      <c r="G13" s="65" t="s">
        <v>38</v>
      </c>
      <c r="H13" s="65">
        <v>0</v>
      </c>
      <c r="I13" s="65" t="s">
        <v>38</v>
      </c>
      <c r="J13" s="65" t="s">
        <v>38</v>
      </c>
      <c r="K13" s="65" t="s">
        <v>38</v>
      </c>
      <c r="L13" s="75">
        <v>5196.62</v>
      </c>
      <c r="M13" s="75">
        <v>3117.98</v>
      </c>
      <c r="N13" s="65" t="s">
        <v>38</v>
      </c>
      <c r="O13" s="65" t="s">
        <v>38</v>
      </c>
      <c r="P13" s="65">
        <v>8314.6</v>
      </c>
      <c r="Q13" s="65" t="s">
        <v>38</v>
      </c>
      <c r="R13" s="65">
        <v>0</v>
      </c>
      <c r="S13" s="92">
        <v>8314.6</v>
      </c>
      <c r="T13" s="59"/>
      <c r="U13" s="59"/>
      <c r="V13" s="59"/>
      <c r="W13" s="59"/>
    </row>
    <row r="14" spans="1:23" x14ac:dyDescent="0.3">
      <c r="A14" s="118"/>
      <c r="B14" s="89" t="s">
        <v>89</v>
      </c>
      <c r="C14" s="90" t="s">
        <v>55</v>
      </c>
      <c r="D14" s="65" t="s">
        <v>38</v>
      </c>
      <c r="E14" s="78">
        <v>0</v>
      </c>
      <c r="F14" s="78">
        <v>0</v>
      </c>
      <c r="G14" s="65" t="s">
        <v>38</v>
      </c>
      <c r="H14" s="65" t="s">
        <v>38</v>
      </c>
      <c r="I14" s="65" t="s">
        <v>38</v>
      </c>
      <c r="J14" s="65" t="s">
        <v>38</v>
      </c>
      <c r="K14" s="65" t="s">
        <v>38</v>
      </c>
      <c r="L14" s="65" t="s">
        <v>38</v>
      </c>
      <c r="M14" s="65" t="s">
        <v>38</v>
      </c>
      <c r="N14" s="65" t="s">
        <v>38</v>
      </c>
      <c r="O14" s="65" t="s">
        <v>38</v>
      </c>
      <c r="P14" s="65">
        <v>0</v>
      </c>
      <c r="Q14" s="65" t="s">
        <v>38</v>
      </c>
      <c r="R14" s="65">
        <v>0</v>
      </c>
      <c r="S14" s="65">
        <v>0</v>
      </c>
      <c r="T14" s="59"/>
      <c r="U14" s="59"/>
      <c r="V14" s="59"/>
      <c r="W14" s="59"/>
    </row>
    <row r="15" spans="1:23" x14ac:dyDescent="0.3">
      <c r="A15" s="119" t="s">
        <v>12</v>
      </c>
      <c r="B15" s="119"/>
      <c r="C15" s="119"/>
      <c r="D15" s="66">
        <v>0</v>
      </c>
      <c r="E15" s="66">
        <v>0</v>
      </c>
      <c r="F15" s="66">
        <v>0</v>
      </c>
      <c r="G15" s="66">
        <v>0</v>
      </c>
      <c r="H15" s="66">
        <v>4121.45</v>
      </c>
      <c r="I15" s="66">
        <v>0</v>
      </c>
      <c r="J15" s="66">
        <v>0</v>
      </c>
      <c r="K15" s="66">
        <v>0</v>
      </c>
      <c r="L15" s="66">
        <v>10201.24</v>
      </c>
      <c r="M15" s="66">
        <v>3117.98</v>
      </c>
      <c r="N15" s="66">
        <v>0</v>
      </c>
      <c r="O15" s="66">
        <v>0</v>
      </c>
      <c r="P15" s="80">
        <v>17440.669999999998</v>
      </c>
      <c r="Q15" s="66">
        <v>0</v>
      </c>
      <c r="R15" s="66">
        <v>0</v>
      </c>
      <c r="S15" s="93">
        <v>17440.669999999998</v>
      </c>
      <c r="T15" s="59"/>
      <c r="U15" s="59"/>
      <c r="V15" s="59"/>
      <c r="W15" s="59"/>
    </row>
    <row r="16" spans="1:23" ht="28.95" customHeight="1" x14ac:dyDescent="0.3">
      <c r="A16" s="118" t="s">
        <v>72</v>
      </c>
      <c r="B16" s="89" t="s">
        <v>75</v>
      </c>
      <c r="C16" s="90" t="s">
        <v>54</v>
      </c>
      <c r="D16" s="91" t="s">
        <v>38</v>
      </c>
      <c r="E16" s="91" t="s">
        <v>38</v>
      </c>
      <c r="F16" s="91" t="s">
        <v>38</v>
      </c>
      <c r="G16" s="91" t="s">
        <v>38</v>
      </c>
      <c r="H16" s="91" t="s">
        <v>38</v>
      </c>
      <c r="I16" s="91" t="s">
        <v>38</v>
      </c>
      <c r="J16" s="91" t="s">
        <v>38</v>
      </c>
      <c r="K16" s="65">
        <v>29641.729999999996</v>
      </c>
      <c r="L16" s="91" t="s">
        <v>38</v>
      </c>
      <c r="M16" s="91">
        <v>-600.13</v>
      </c>
      <c r="N16" s="91" t="s">
        <v>38</v>
      </c>
      <c r="O16" s="91" t="s">
        <v>38</v>
      </c>
      <c r="P16" s="65">
        <v>29041.599999999995</v>
      </c>
      <c r="Q16" s="65" t="s">
        <v>38</v>
      </c>
      <c r="R16" s="122">
        <v>54761.84</v>
      </c>
      <c r="S16" s="124">
        <v>2260.7999999999956</v>
      </c>
      <c r="T16" s="59"/>
      <c r="U16" s="59"/>
      <c r="V16" s="59"/>
      <c r="W16" s="59"/>
    </row>
    <row r="17" spans="1:23" x14ac:dyDescent="0.3">
      <c r="A17" s="118"/>
      <c r="B17" s="89" t="s">
        <v>77</v>
      </c>
      <c r="C17" s="90" t="s">
        <v>54</v>
      </c>
      <c r="D17" s="91" t="s">
        <v>38</v>
      </c>
      <c r="E17" s="91" t="s">
        <v>38</v>
      </c>
      <c r="F17" s="91" t="s">
        <v>38</v>
      </c>
      <c r="G17" s="91" t="s">
        <v>38</v>
      </c>
      <c r="H17" s="91" t="s">
        <v>38</v>
      </c>
      <c r="I17" s="91" t="s">
        <v>38</v>
      </c>
      <c r="J17" s="91" t="s">
        <v>38</v>
      </c>
      <c r="K17" s="91" t="s">
        <v>38</v>
      </c>
      <c r="L17" s="91" t="s">
        <v>38</v>
      </c>
      <c r="M17" s="65">
        <v>600.12</v>
      </c>
      <c r="N17" s="65">
        <v>27380.92</v>
      </c>
      <c r="O17" s="91" t="s">
        <v>38</v>
      </c>
      <c r="P17" s="65">
        <v>27981.039999999997</v>
      </c>
      <c r="Q17" s="65" t="s">
        <v>38</v>
      </c>
      <c r="R17" s="122"/>
      <c r="S17" s="124"/>
      <c r="T17" s="59"/>
      <c r="U17" s="59"/>
      <c r="V17" s="59"/>
      <c r="W17" s="59"/>
    </row>
    <row r="18" spans="1:23" x14ac:dyDescent="0.3">
      <c r="A18" s="118"/>
      <c r="B18" s="89" t="s">
        <v>79</v>
      </c>
      <c r="C18" s="90" t="s">
        <v>55</v>
      </c>
      <c r="D18" s="65">
        <v>3802.98</v>
      </c>
      <c r="E18" s="65">
        <v>3802.98</v>
      </c>
      <c r="F18" s="65">
        <v>3802.98</v>
      </c>
      <c r="G18" s="65">
        <v>3802.98</v>
      </c>
      <c r="H18" s="65">
        <v>3802.98</v>
      </c>
      <c r="I18" s="65">
        <v>3802.98</v>
      </c>
      <c r="J18" s="65">
        <v>3802.98</v>
      </c>
      <c r="K18" s="65">
        <v>3802.98</v>
      </c>
      <c r="L18" s="65">
        <v>3802.98</v>
      </c>
      <c r="M18" s="65">
        <v>3802.98</v>
      </c>
      <c r="N18" s="65">
        <v>3802.98</v>
      </c>
      <c r="O18" s="91" t="s">
        <v>38</v>
      </c>
      <c r="P18" s="65">
        <v>41832.780000000006</v>
      </c>
      <c r="Q18" s="65" t="s">
        <v>38</v>
      </c>
      <c r="R18" s="122">
        <v>45635.77</v>
      </c>
      <c r="S18" s="124">
        <v>10910.180000000008</v>
      </c>
      <c r="T18" s="59"/>
      <c r="U18" s="59"/>
      <c r="V18" s="59"/>
      <c r="W18" s="59"/>
    </row>
    <row r="19" spans="1:23" x14ac:dyDescent="0.3">
      <c r="A19" s="118"/>
      <c r="B19" s="89" t="s">
        <v>82</v>
      </c>
      <c r="C19" s="90" t="s">
        <v>55</v>
      </c>
      <c r="D19" s="91" t="s">
        <v>38</v>
      </c>
      <c r="E19" s="91" t="s">
        <v>38</v>
      </c>
      <c r="F19" s="91" t="s">
        <v>38</v>
      </c>
      <c r="G19" s="91" t="s">
        <v>38</v>
      </c>
      <c r="H19" s="91" t="s">
        <v>38</v>
      </c>
      <c r="I19" s="91" t="s">
        <v>38</v>
      </c>
      <c r="J19" s="91" t="s">
        <v>38</v>
      </c>
      <c r="K19" s="91" t="s">
        <v>38</v>
      </c>
      <c r="L19" s="91" t="s">
        <v>38</v>
      </c>
      <c r="M19" s="91" t="s">
        <v>38</v>
      </c>
      <c r="N19" s="91" t="s">
        <v>38</v>
      </c>
      <c r="O19" s="65">
        <v>14713.17</v>
      </c>
      <c r="P19" s="65">
        <v>14713.17</v>
      </c>
      <c r="Q19" s="65" t="s">
        <v>38</v>
      </c>
      <c r="R19" s="122"/>
      <c r="S19" s="124"/>
      <c r="T19" s="59"/>
      <c r="U19" s="59"/>
      <c r="V19" s="59"/>
      <c r="W19" s="59"/>
    </row>
    <row r="20" spans="1:23" ht="23.55" customHeight="1" x14ac:dyDescent="0.3">
      <c r="A20" s="118"/>
      <c r="B20" s="89" t="s">
        <v>84</v>
      </c>
      <c r="C20" s="90" t="s">
        <v>56</v>
      </c>
      <c r="D20" s="65">
        <v>3802.98</v>
      </c>
      <c r="E20" s="65">
        <v>3802.9808333333331</v>
      </c>
      <c r="F20" s="65">
        <v>3802.9808333333331</v>
      </c>
      <c r="G20" s="65" t="s">
        <v>38</v>
      </c>
      <c r="H20" s="65" t="s">
        <v>38</v>
      </c>
      <c r="I20" s="65" t="s">
        <v>38</v>
      </c>
      <c r="J20" s="65" t="s">
        <v>38</v>
      </c>
      <c r="K20" s="65">
        <v>-1719.61</v>
      </c>
      <c r="L20" s="65" t="s">
        <v>38</v>
      </c>
      <c r="M20" s="65">
        <v>3802.98</v>
      </c>
      <c r="N20" s="65">
        <v>3802.98</v>
      </c>
      <c r="O20" s="65">
        <v>3802.98</v>
      </c>
      <c r="P20" s="65">
        <v>21098.271666666664</v>
      </c>
      <c r="Q20" s="65" t="s">
        <v>38</v>
      </c>
      <c r="R20" s="125">
        <v>45635.77</v>
      </c>
      <c r="S20" s="122">
        <v>0</v>
      </c>
      <c r="T20" s="59"/>
      <c r="U20" s="59"/>
      <c r="V20" s="59"/>
      <c r="W20" s="59"/>
    </row>
    <row r="21" spans="1:23" x14ac:dyDescent="0.3">
      <c r="A21" s="118"/>
      <c r="B21" s="89" t="s">
        <v>86</v>
      </c>
      <c r="C21" s="90" t="s">
        <v>56</v>
      </c>
      <c r="D21" s="91" t="s">
        <v>38</v>
      </c>
      <c r="E21" s="91" t="s">
        <v>38</v>
      </c>
      <c r="F21" s="91" t="s">
        <v>38</v>
      </c>
      <c r="G21" s="91" t="s">
        <v>38</v>
      </c>
      <c r="H21" s="91" t="s">
        <v>38</v>
      </c>
      <c r="I21" s="91" t="s">
        <v>38</v>
      </c>
      <c r="J21" s="91" t="s">
        <v>38</v>
      </c>
      <c r="K21" s="65">
        <v>22755.34</v>
      </c>
      <c r="L21" s="91" t="s">
        <v>38</v>
      </c>
      <c r="M21" s="65">
        <v>1496.25</v>
      </c>
      <c r="N21" s="91" t="s">
        <v>38</v>
      </c>
      <c r="O21" s="65" t="s">
        <v>38</v>
      </c>
      <c r="P21" s="65">
        <v>24251.59</v>
      </c>
      <c r="Q21" s="65" t="s">
        <v>38</v>
      </c>
      <c r="R21" s="125"/>
      <c r="S21" s="122"/>
      <c r="T21" s="59"/>
      <c r="U21" s="59"/>
      <c r="V21" s="59"/>
      <c r="W21" s="59"/>
    </row>
    <row r="22" spans="1:23" x14ac:dyDescent="0.3">
      <c r="A22" s="118"/>
      <c r="B22" s="89" t="s">
        <v>88</v>
      </c>
      <c r="C22" s="90" t="s">
        <v>63</v>
      </c>
      <c r="D22" s="91" t="s">
        <v>38</v>
      </c>
      <c r="E22" s="91" t="s">
        <v>38</v>
      </c>
      <c r="F22" s="91" t="s">
        <v>38</v>
      </c>
      <c r="G22" s="65" t="s">
        <v>38</v>
      </c>
      <c r="H22" s="65" t="s">
        <v>38</v>
      </c>
      <c r="I22" s="65" t="s">
        <v>38</v>
      </c>
      <c r="J22" s="65" t="s">
        <v>38</v>
      </c>
      <c r="K22" s="65" t="s">
        <v>38</v>
      </c>
      <c r="L22" s="65" t="s">
        <v>38</v>
      </c>
      <c r="M22" s="65" t="s">
        <v>38</v>
      </c>
      <c r="N22" s="65">
        <v>4687.32</v>
      </c>
      <c r="O22" s="65" t="s">
        <v>38</v>
      </c>
      <c r="P22" s="65">
        <v>4687.32</v>
      </c>
      <c r="Q22" s="65">
        <v>3855.3486342592596</v>
      </c>
      <c r="R22" s="79">
        <v>19014.900000000001</v>
      </c>
      <c r="S22" s="65">
        <v>0</v>
      </c>
      <c r="T22" s="59"/>
      <c r="U22" s="59"/>
      <c r="V22" s="59"/>
      <c r="W22" s="59"/>
    </row>
    <row r="23" spans="1:23" x14ac:dyDescent="0.3">
      <c r="A23" s="119" t="s">
        <v>12</v>
      </c>
      <c r="B23" s="119"/>
      <c r="C23" s="119"/>
      <c r="D23" s="66">
        <v>7605.96</v>
      </c>
      <c r="E23" s="66">
        <v>7605.9608333333326</v>
      </c>
      <c r="F23" s="66">
        <v>7605.9608333333326</v>
      </c>
      <c r="G23" s="66">
        <v>3802.98</v>
      </c>
      <c r="H23" s="66">
        <v>3802.98</v>
      </c>
      <c r="I23" s="66">
        <v>3802.98</v>
      </c>
      <c r="J23" s="66">
        <v>3802.98</v>
      </c>
      <c r="K23" s="66">
        <v>54480.44</v>
      </c>
      <c r="L23" s="66">
        <v>3802.98</v>
      </c>
      <c r="M23" s="66">
        <v>9102.2000000000007</v>
      </c>
      <c r="N23" s="66">
        <v>39674.199999999997</v>
      </c>
      <c r="O23" s="66">
        <v>18516.150000000001</v>
      </c>
      <c r="P23" s="80">
        <v>163605.77166666664</v>
      </c>
      <c r="Q23" s="66">
        <v>3855.3486342592596</v>
      </c>
      <c r="R23" s="80">
        <v>165048.27999999997</v>
      </c>
      <c r="S23" s="93">
        <v>2412.84030092592</v>
      </c>
      <c r="T23" s="59"/>
      <c r="U23" s="59"/>
      <c r="V23" s="59"/>
      <c r="W23" s="59"/>
    </row>
    <row r="24" spans="1:23" ht="28.95" customHeight="1" x14ac:dyDescent="0.3">
      <c r="A24" s="118" t="s">
        <v>73</v>
      </c>
      <c r="B24" s="89" t="s">
        <v>75</v>
      </c>
      <c r="C24" s="90" t="s">
        <v>54</v>
      </c>
      <c r="D24" s="91" t="s">
        <v>38</v>
      </c>
      <c r="E24" s="91" t="s">
        <v>38</v>
      </c>
      <c r="F24" s="91" t="s">
        <v>38</v>
      </c>
      <c r="G24" s="91" t="s">
        <v>38</v>
      </c>
      <c r="H24" s="65">
        <v>8518.51</v>
      </c>
      <c r="I24" s="91" t="s">
        <v>38</v>
      </c>
      <c r="J24" s="91" t="s">
        <v>38</v>
      </c>
      <c r="K24" s="91" t="s">
        <v>38</v>
      </c>
      <c r="L24" s="91">
        <v>12777.76</v>
      </c>
      <c r="M24" s="65">
        <v>-2433.86</v>
      </c>
      <c r="N24" s="65" t="s">
        <v>38</v>
      </c>
      <c r="O24" s="65" t="s">
        <v>38</v>
      </c>
      <c r="P24" s="65">
        <v>18862.41</v>
      </c>
      <c r="Q24" s="65" t="s">
        <v>38</v>
      </c>
      <c r="R24" s="122">
        <v>18253.95</v>
      </c>
      <c r="S24" s="124">
        <v>608.45999999999913</v>
      </c>
      <c r="T24" s="59"/>
      <c r="U24" s="59"/>
      <c r="V24" s="59"/>
      <c r="W24" s="59"/>
    </row>
    <row r="25" spans="1:23" x14ac:dyDescent="0.3">
      <c r="A25" s="118"/>
      <c r="B25" s="89" t="s">
        <v>77</v>
      </c>
      <c r="C25" s="90" t="s">
        <v>54</v>
      </c>
      <c r="D25" s="91" t="s">
        <v>38</v>
      </c>
      <c r="E25" s="91" t="s">
        <v>38</v>
      </c>
      <c r="F25" s="91" t="s">
        <v>38</v>
      </c>
      <c r="G25" s="91" t="s">
        <v>38</v>
      </c>
      <c r="H25" s="91" t="s">
        <v>38</v>
      </c>
      <c r="I25" s="91" t="s">
        <v>38</v>
      </c>
      <c r="J25" s="91" t="s">
        <v>38</v>
      </c>
      <c r="K25" s="91" t="s">
        <v>38</v>
      </c>
      <c r="L25" s="91" t="s">
        <v>38</v>
      </c>
      <c r="M25" s="91" t="s">
        <v>38</v>
      </c>
      <c r="N25" s="91" t="s">
        <v>38</v>
      </c>
      <c r="O25" s="91" t="s">
        <v>38</v>
      </c>
      <c r="P25" s="65">
        <v>0</v>
      </c>
      <c r="Q25" s="65" t="s">
        <v>38</v>
      </c>
      <c r="R25" s="122"/>
      <c r="S25" s="124"/>
      <c r="T25" s="59"/>
      <c r="U25" s="59"/>
      <c r="V25" s="59"/>
      <c r="W25" s="59"/>
    </row>
    <row r="26" spans="1:23" x14ac:dyDescent="0.3">
      <c r="A26" s="118"/>
      <c r="B26" s="89" t="s">
        <v>79</v>
      </c>
      <c r="C26" s="90" t="s">
        <v>55</v>
      </c>
      <c r="D26" s="65">
        <v>1267.6600000000001</v>
      </c>
      <c r="E26" s="65">
        <v>1267.6600000000001</v>
      </c>
      <c r="F26" s="65">
        <v>1267.6600000000001</v>
      </c>
      <c r="G26" s="65">
        <v>1267.6600000000001</v>
      </c>
      <c r="H26" s="65">
        <v>1267.6600000000001</v>
      </c>
      <c r="I26" s="65">
        <v>1267.6600000000001</v>
      </c>
      <c r="J26" s="65">
        <v>1267.6600000000001</v>
      </c>
      <c r="K26" s="65">
        <v>1267.6600000000001</v>
      </c>
      <c r="L26" s="65">
        <v>1267.6600000000001</v>
      </c>
      <c r="M26" s="65">
        <v>1267.6600000000001</v>
      </c>
      <c r="N26" s="65">
        <v>1267.6600000000001</v>
      </c>
      <c r="O26" s="91" t="s">
        <v>38</v>
      </c>
      <c r="P26" s="65">
        <v>13944.26</v>
      </c>
      <c r="Q26" s="65" t="s">
        <v>38</v>
      </c>
      <c r="R26" s="122">
        <v>15211.92</v>
      </c>
      <c r="S26" s="120">
        <v>0</v>
      </c>
      <c r="T26" s="59"/>
      <c r="U26" s="59"/>
      <c r="V26" s="59"/>
      <c r="W26" s="59"/>
    </row>
    <row r="27" spans="1:23" x14ac:dyDescent="0.3">
      <c r="A27" s="118"/>
      <c r="B27" s="89" t="s">
        <v>82</v>
      </c>
      <c r="C27" s="90" t="s">
        <v>55</v>
      </c>
      <c r="D27" s="91" t="s">
        <v>38</v>
      </c>
      <c r="E27" s="91" t="s">
        <v>38</v>
      </c>
      <c r="F27" s="91" t="s">
        <v>38</v>
      </c>
      <c r="G27" s="91" t="s">
        <v>38</v>
      </c>
      <c r="H27" s="91" t="s">
        <v>38</v>
      </c>
      <c r="I27" s="91" t="s">
        <v>38</v>
      </c>
      <c r="J27" s="91" t="s">
        <v>38</v>
      </c>
      <c r="K27" s="91" t="s">
        <v>38</v>
      </c>
      <c r="L27" s="91" t="s">
        <v>38</v>
      </c>
      <c r="M27" s="91" t="s">
        <v>38</v>
      </c>
      <c r="N27" s="91" t="s">
        <v>38</v>
      </c>
      <c r="O27" s="91" t="s">
        <v>38</v>
      </c>
      <c r="P27" s="65">
        <v>0</v>
      </c>
      <c r="Q27" s="65" t="s">
        <v>38</v>
      </c>
      <c r="R27" s="122"/>
      <c r="S27" s="121"/>
      <c r="T27" s="59"/>
      <c r="U27" s="59"/>
      <c r="V27" s="59"/>
      <c r="W27" s="59"/>
    </row>
    <row r="28" spans="1:23" x14ac:dyDescent="0.3">
      <c r="A28" s="118"/>
      <c r="B28" s="89" t="s">
        <v>84</v>
      </c>
      <c r="C28" s="90" t="s">
        <v>56</v>
      </c>
      <c r="D28" s="65"/>
      <c r="E28" s="65"/>
      <c r="F28" s="65"/>
      <c r="G28" s="65" t="s">
        <v>38</v>
      </c>
      <c r="H28" s="65" t="s">
        <v>38</v>
      </c>
      <c r="I28" s="65" t="s">
        <v>38</v>
      </c>
      <c r="J28" s="65" t="s">
        <v>38</v>
      </c>
      <c r="K28" s="65" t="s">
        <v>38</v>
      </c>
      <c r="L28" s="65" t="s">
        <v>38</v>
      </c>
      <c r="M28" s="65">
        <v>1267.6600000000001</v>
      </c>
      <c r="N28" s="65">
        <v>1267.6600000000001</v>
      </c>
      <c r="O28" s="65">
        <v>1267.6600000000001</v>
      </c>
      <c r="P28" s="65">
        <v>3802.9800000000005</v>
      </c>
      <c r="Q28" s="65" t="s">
        <v>38</v>
      </c>
      <c r="R28" s="122">
        <v>15211.92</v>
      </c>
      <c r="S28" s="122">
        <v>0</v>
      </c>
      <c r="T28" s="59"/>
      <c r="U28" s="59"/>
      <c r="V28" s="59"/>
      <c r="W28" s="59"/>
    </row>
    <row r="29" spans="1:23" x14ac:dyDescent="0.3">
      <c r="A29" s="118"/>
      <c r="B29" s="89" t="s">
        <v>86</v>
      </c>
      <c r="C29" s="90" t="s">
        <v>56</v>
      </c>
      <c r="D29" s="91" t="s">
        <v>38</v>
      </c>
      <c r="E29" s="91" t="s">
        <v>38</v>
      </c>
      <c r="F29" s="91" t="s">
        <v>38</v>
      </c>
      <c r="G29" s="91" t="s">
        <v>38</v>
      </c>
      <c r="H29" s="91" t="s">
        <v>38</v>
      </c>
      <c r="I29" s="91" t="s">
        <v>38</v>
      </c>
      <c r="J29" s="91" t="s">
        <v>38</v>
      </c>
      <c r="K29" s="91" t="s">
        <v>38</v>
      </c>
      <c r="L29" s="91">
        <v>7605.96</v>
      </c>
      <c r="M29" s="91" t="s">
        <v>38</v>
      </c>
      <c r="N29" s="91" t="s">
        <v>38</v>
      </c>
      <c r="O29" s="91" t="s">
        <v>38</v>
      </c>
      <c r="P29" s="65">
        <v>7605.96</v>
      </c>
      <c r="Q29" s="65" t="s">
        <v>38</v>
      </c>
      <c r="R29" s="122"/>
      <c r="S29" s="122"/>
      <c r="T29" s="59"/>
      <c r="U29" s="59"/>
      <c r="V29" s="59"/>
      <c r="W29" s="59"/>
    </row>
    <row r="30" spans="1:23" x14ac:dyDescent="0.3">
      <c r="A30" s="118"/>
      <c r="B30" s="89" t="s">
        <v>88</v>
      </c>
      <c r="C30" s="90" t="s">
        <v>63</v>
      </c>
      <c r="D30" s="91" t="s">
        <v>38</v>
      </c>
      <c r="E30" s="91" t="s">
        <v>38</v>
      </c>
      <c r="F30" s="91" t="s">
        <v>38</v>
      </c>
      <c r="G30" s="91" t="s">
        <v>38</v>
      </c>
      <c r="H30" s="91" t="s">
        <v>38</v>
      </c>
      <c r="I30" s="91" t="s">
        <v>38</v>
      </c>
      <c r="J30" s="91" t="s">
        <v>38</v>
      </c>
      <c r="K30" s="91" t="s">
        <v>38</v>
      </c>
      <c r="L30" s="91" t="s">
        <v>38</v>
      </c>
      <c r="M30" s="91" t="s">
        <v>38</v>
      </c>
      <c r="N30" s="91" t="s">
        <v>38</v>
      </c>
      <c r="O30" s="91" t="s">
        <v>38</v>
      </c>
      <c r="P30" s="65">
        <v>0</v>
      </c>
      <c r="Q30" s="65">
        <v>1250.3837931034484</v>
      </c>
      <c r="R30" s="79">
        <v>5070.6400000000003</v>
      </c>
      <c r="S30" s="65">
        <v>0</v>
      </c>
      <c r="T30" s="59"/>
      <c r="U30" s="59"/>
      <c r="V30" s="59"/>
      <c r="W30" s="59"/>
    </row>
    <row r="31" spans="1:23" x14ac:dyDescent="0.3">
      <c r="A31" s="119" t="s">
        <v>12</v>
      </c>
      <c r="B31" s="119"/>
      <c r="C31" s="119"/>
      <c r="D31" s="66">
        <v>1267.6600000000001</v>
      </c>
      <c r="E31" s="66">
        <v>1267.6600000000001</v>
      </c>
      <c r="F31" s="66">
        <v>1267.6600000000001</v>
      </c>
      <c r="G31" s="66">
        <v>1267.6600000000001</v>
      </c>
      <c r="H31" s="66">
        <v>9786.17</v>
      </c>
      <c r="I31" s="66">
        <v>1267.6600000000001</v>
      </c>
      <c r="J31" s="66">
        <v>1267.6600000000001</v>
      </c>
      <c r="K31" s="66">
        <v>1267.6600000000001</v>
      </c>
      <c r="L31" s="66">
        <v>21651.38</v>
      </c>
      <c r="M31" s="66">
        <v>101.46000000000004</v>
      </c>
      <c r="N31" s="66">
        <v>2535.3200000000002</v>
      </c>
      <c r="O31" s="66">
        <v>1267.6600000000001</v>
      </c>
      <c r="P31" s="80">
        <v>44215.61</v>
      </c>
      <c r="Q31" s="66">
        <v>1250.3837931034484</v>
      </c>
      <c r="R31" s="80">
        <v>53748.43</v>
      </c>
      <c r="S31" s="81">
        <v>0</v>
      </c>
      <c r="T31" s="59"/>
      <c r="U31" s="59"/>
      <c r="V31" s="59"/>
      <c r="W31" s="59"/>
    </row>
    <row r="32" spans="1:23" x14ac:dyDescent="0.3">
      <c r="A32" s="118" t="s">
        <v>74</v>
      </c>
      <c r="B32" s="89" t="s">
        <v>75</v>
      </c>
      <c r="C32" s="90" t="s">
        <v>54</v>
      </c>
      <c r="D32" s="65">
        <v>948.15</v>
      </c>
      <c r="E32" s="65">
        <v>948.15</v>
      </c>
      <c r="F32" s="65">
        <v>948.15</v>
      </c>
      <c r="G32" s="65">
        <v>948.15</v>
      </c>
      <c r="H32" s="65">
        <v>948.15</v>
      </c>
      <c r="I32" s="65">
        <v>948.15</v>
      </c>
      <c r="J32" s="65">
        <v>948.15</v>
      </c>
      <c r="K32" s="65">
        <v>948.15</v>
      </c>
      <c r="L32" s="65">
        <v>948.15</v>
      </c>
      <c r="M32" s="91" t="s">
        <v>38</v>
      </c>
      <c r="N32" s="91" t="s">
        <v>38</v>
      </c>
      <c r="O32" s="91" t="s">
        <v>38</v>
      </c>
      <c r="P32" s="65">
        <v>8533.3499999999985</v>
      </c>
      <c r="Q32" s="65" t="s">
        <v>38</v>
      </c>
      <c r="R32" s="122">
        <v>11377.8</v>
      </c>
      <c r="S32" s="122">
        <v>0</v>
      </c>
      <c r="T32" s="59"/>
      <c r="U32" s="59"/>
      <c r="V32" s="59"/>
      <c r="W32" s="59"/>
    </row>
    <row r="33" spans="1:23" x14ac:dyDescent="0.3">
      <c r="A33" s="118"/>
      <c r="B33" s="89" t="s">
        <v>77</v>
      </c>
      <c r="C33" s="90" t="s">
        <v>54</v>
      </c>
      <c r="D33" s="91" t="s">
        <v>38</v>
      </c>
      <c r="E33" s="91" t="s">
        <v>38</v>
      </c>
      <c r="F33" s="91" t="s">
        <v>38</v>
      </c>
      <c r="G33" s="91" t="s">
        <v>38</v>
      </c>
      <c r="H33" s="91" t="s">
        <v>38</v>
      </c>
      <c r="I33" s="91" t="s">
        <v>38</v>
      </c>
      <c r="J33" s="91" t="s">
        <v>38</v>
      </c>
      <c r="K33" s="91" t="s">
        <v>38</v>
      </c>
      <c r="L33" s="62">
        <v>0</v>
      </c>
      <c r="M33" s="65">
        <v>948.15</v>
      </c>
      <c r="N33" s="65">
        <v>948.15</v>
      </c>
      <c r="O33" s="65">
        <v>948.15</v>
      </c>
      <c r="P33" s="65">
        <v>2844.45</v>
      </c>
      <c r="Q33" s="65" t="s">
        <v>38</v>
      </c>
      <c r="R33" s="122"/>
      <c r="S33" s="122"/>
      <c r="T33" s="59"/>
      <c r="U33" s="59"/>
      <c r="V33" s="59"/>
      <c r="W33" s="59"/>
    </row>
    <row r="34" spans="1:23" x14ac:dyDescent="0.3">
      <c r="A34" s="118"/>
      <c r="B34" s="89" t="s">
        <v>80</v>
      </c>
      <c r="C34" s="90" t="s">
        <v>55</v>
      </c>
      <c r="D34" s="65">
        <v>948.15</v>
      </c>
      <c r="E34" s="65">
        <v>948.15</v>
      </c>
      <c r="F34" s="65">
        <v>948.15</v>
      </c>
      <c r="G34" s="65">
        <v>948.15</v>
      </c>
      <c r="H34" s="65">
        <v>948.15</v>
      </c>
      <c r="I34" s="65">
        <v>948.15</v>
      </c>
      <c r="J34" s="65">
        <v>948.15</v>
      </c>
      <c r="K34" s="65">
        <v>948.15</v>
      </c>
      <c r="L34" s="65">
        <v>948.15</v>
      </c>
      <c r="M34" s="65">
        <v>948.15</v>
      </c>
      <c r="N34" s="65">
        <v>948.15</v>
      </c>
      <c r="O34" s="91" t="s">
        <v>38</v>
      </c>
      <c r="P34" s="65">
        <v>10429.649999999998</v>
      </c>
      <c r="Q34" s="65" t="s">
        <v>38</v>
      </c>
      <c r="R34" s="122">
        <v>11377.8</v>
      </c>
      <c r="S34" s="122">
        <v>0</v>
      </c>
      <c r="T34" s="59"/>
      <c r="U34" s="59"/>
      <c r="V34" s="59"/>
      <c r="W34" s="59"/>
    </row>
    <row r="35" spans="1:23" x14ac:dyDescent="0.3">
      <c r="A35" s="118"/>
      <c r="B35" s="89" t="s">
        <v>82</v>
      </c>
      <c r="C35" s="90" t="s">
        <v>55</v>
      </c>
      <c r="D35" s="91" t="s">
        <v>38</v>
      </c>
      <c r="E35" s="91" t="s">
        <v>38</v>
      </c>
      <c r="F35" s="91" t="s">
        <v>38</v>
      </c>
      <c r="G35" s="91" t="s">
        <v>38</v>
      </c>
      <c r="H35" s="91" t="s">
        <v>38</v>
      </c>
      <c r="I35" s="91" t="s">
        <v>38</v>
      </c>
      <c r="J35" s="91" t="s">
        <v>38</v>
      </c>
      <c r="K35" s="91" t="s">
        <v>38</v>
      </c>
      <c r="L35" s="91" t="s">
        <v>38</v>
      </c>
      <c r="M35" s="91" t="s">
        <v>38</v>
      </c>
      <c r="N35" s="91" t="s">
        <v>38</v>
      </c>
      <c r="O35" s="65" t="s">
        <v>38</v>
      </c>
      <c r="P35" s="65">
        <v>0</v>
      </c>
      <c r="Q35" s="65" t="s">
        <v>38</v>
      </c>
      <c r="R35" s="122"/>
      <c r="S35" s="122"/>
      <c r="T35" s="59"/>
      <c r="U35" s="59"/>
      <c r="V35" s="59"/>
      <c r="W35" s="59"/>
    </row>
    <row r="36" spans="1:23" x14ac:dyDescent="0.3">
      <c r="A36" s="118"/>
      <c r="B36" s="89" t="s">
        <v>84</v>
      </c>
      <c r="C36" s="90" t="s">
        <v>56</v>
      </c>
      <c r="D36" s="65">
        <v>948.15</v>
      </c>
      <c r="E36" s="65">
        <v>948.15</v>
      </c>
      <c r="F36" s="65">
        <v>948.15</v>
      </c>
      <c r="G36" s="65">
        <v>0</v>
      </c>
      <c r="H36" s="91" t="s">
        <v>38</v>
      </c>
      <c r="I36" s="91" t="s">
        <v>38</v>
      </c>
      <c r="J36" s="91" t="s">
        <v>38</v>
      </c>
      <c r="K36" s="91" t="s">
        <v>38</v>
      </c>
      <c r="L36" s="91" t="s">
        <v>38</v>
      </c>
      <c r="M36" s="63" t="s">
        <v>38</v>
      </c>
      <c r="N36" s="65">
        <v>948.15</v>
      </c>
      <c r="O36" s="65">
        <v>948.15</v>
      </c>
      <c r="P36" s="65">
        <v>4740.75</v>
      </c>
      <c r="Q36" s="65" t="s">
        <v>38</v>
      </c>
      <c r="R36" s="122">
        <v>11377.8</v>
      </c>
      <c r="S36" s="122">
        <v>0</v>
      </c>
      <c r="T36" s="59"/>
      <c r="U36" s="59"/>
      <c r="V36" s="59"/>
      <c r="W36" s="59"/>
    </row>
    <row r="37" spans="1:23" x14ac:dyDescent="0.3">
      <c r="A37" s="118"/>
      <c r="B37" s="89" t="s">
        <v>86</v>
      </c>
      <c r="C37" s="90" t="s">
        <v>56</v>
      </c>
      <c r="D37" s="91" t="s">
        <v>38</v>
      </c>
      <c r="E37" s="91" t="s">
        <v>38</v>
      </c>
      <c r="F37" s="91" t="s">
        <v>38</v>
      </c>
      <c r="G37" s="65">
        <v>884.94</v>
      </c>
      <c r="H37" s="65">
        <v>948.15</v>
      </c>
      <c r="I37" s="65">
        <v>948.15</v>
      </c>
      <c r="J37" s="65">
        <v>948.15</v>
      </c>
      <c r="K37" s="65">
        <v>948.15</v>
      </c>
      <c r="L37" s="65">
        <v>948.15</v>
      </c>
      <c r="M37" s="65">
        <v>948.15</v>
      </c>
      <c r="N37" s="91" t="s">
        <v>38</v>
      </c>
      <c r="O37" s="91" t="s">
        <v>38</v>
      </c>
      <c r="P37" s="65">
        <v>6573.8399999999992</v>
      </c>
      <c r="Q37" s="65" t="s">
        <v>38</v>
      </c>
      <c r="R37" s="122"/>
      <c r="S37" s="122"/>
      <c r="T37" s="59"/>
      <c r="U37" s="59"/>
      <c r="V37" s="59"/>
      <c r="W37" s="59"/>
    </row>
    <row r="38" spans="1:23" x14ac:dyDescent="0.3">
      <c r="A38" s="118"/>
      <c r="B38" s="89" t="s">
        <v>88</v>
      </c>
      <c r="C38" s="90" t="s">
        <v>63</v>
      </c>
      <c r="D38" s="91" t="s">
        <v>38</v>
      </c>
      <c r="E38" s="91" t="s">
        <v>38</v>
      </c>
      <c r="F38" s="91" t="s">
        <v>38</v>
      </c>
      <c r="G38" s="91" t="s">
        <v>38</v>
      </c>
      <c r="H38" s="91" t="s">
        <v>38</v>
      </c>
      <c r="I38" s="91" t="s">
        <v>38</v>
      </c>
      <c r="J38" s="91" t="s">
        <v>38</v>
      </c>
      <c r="K38" s="91" t="s">
        <v>38</v>
      </c>
      <c r="L38" s="91" t="s">
        <v>38</v>
      </c>
      <c r="M38" s="91" t="s">
        <v>38</v>
      </c>
      <c r="N38" s="91" t="s">
        <v>38</v>
      </c>
      <c r="O38" s="91" t="s">
        <v>38</v>
      </c>
      <c r="P38" s="65">
        <v>0</v>
      </c>
      <c r="Q38" s="65">
        <v>1177.01</v>
      </c>
      <c r="R38" s="79">
        <v>3792.6</v>
      </c>
      <c r="S38" s="65">
        <v>0</v>
      </c>
      <c r="T38" s="59"/>
      <c r="U38" s="59"/>
      <c r="V38" s="59"/>
      <c r="W38" s="59"/>
    </row>
    <row r="39" spans="1:23" x14ac:dyDescent="0.3">
      <c r="A39" s="119" t="s">
        <v>12</v>
      </c>
      <c r="B39" s="119"/>
      <c r="C39" s="119"/>
      <c r="D39" s="66">
        <v>2844.45</v>
      </c>
      <c r="E39" s="66">
        <v>2844.45</v>
      </c>
      <c r="F39" s="66">
        <v>2844.45</v>
      </c>
      <c r="G39" s="66">
        <v>2781.24</v>
      </c>
      <c r="H39" s="66">
        <v>2844.45</v>
      </c>
      <c r="I39" s="66">
        <v>2844.45</v>
      </c>
      <c r="J39" s="66">
        <v>2844.45</v>
      </c>
      <c r="K39" s="66">
        <v>2844.45</v>
      </c>
      <c r="L39" s="66">
        <v>2844.45</v>
      </c>
      <c r="M39" s="66">
        <v>2844.45</v>
      </c>
      <c r="N39" s="66">
        <v>2844.45</v>
      </c>
      <c r="O39" s="66">
        <v>1896.3</v>
      </c>
      <c r="P39" s="80">
        <v>33122.04</v>
      </c>
      <c r="Q39" s="66">
        <v>1177.01</v>
      </c>
      <c r="R39" s="80">
        <v>37925.999999999993</v>
      </c>
      <c r="S39" s="81">
        <v>0</v>
      </c>
      <c r="T39" s="59"/>
      <c r="U39" s="59"/>
      <c r="V39" s="59"/>
      <c r="W39" s="59"/>
    </row>
    <row r="40" spans="1:23" x14ac:dyDescent="0.3">
      <c r="A40" s="118" t="s">
        <v>58</v>
      </c>
      <c r="B40" s="89" t="s">
        <v>75</v>
      </c>
      <c r="C40" s="90" t="s">
        <v>54</v>
      </c>
      <c r="D40" s="91" t="s">
        <v>38</v>
      </c>
      <c r="E40" s="91" t="s">
        <v>38</v>
      </c>
      <c r="F40" s="91" t="s">
        <v>38</v>
      </c>
      <c r="G40" s="91" t="s">
        <v>38</v>
      </c>
      <c r="H40" s="91" t="s">
        <v>38</v>
      </c>
      <c r="I40" s="91" t="s">
        <v>38</v>
      </c>
      <c r="J40" s="91" t="s">
        <v>38</v>
      </c>
      <c r="K40" s="91" t="s">
        <v>38</v>
      </c>
      <c r="L40" s="91" t="s">
        <v>38</v>
      </c>
      <c r="M40" s="91" t="s">
        <v>38</v>
      </c>
      <c r="N40" s="91" t="s">
        <v>38</v>
      </c>
      <c r="O40" s="91" t="s">
        <v>38</v>
      </c>
      <c r="P40" s="65">
        <v>0</v>
      </c>
      <c r="Q40" s="65" t="s">
        <v>38</v>
      </c>
      <c r="R40" s="122">
        <v>51982.95</v>
      </c>
      <c r="S40" s="122">
        <v>0</v>
      </c>
      <c r="T40" s="59"/>
      <c r="U40" s="59"/>
      <c r="V40" s="59"/>
      <c r="W40" s="59"/>
    </row>
    <row r="41" spans="1:23" x14ac:dyDescent="0.3">
      <c r="A41" s="118"/>
      <c r="B41" s="89" t="s">
        <v>77</v>
      </c>
      <c r="C41" s="90" t="s">
        <v>54</v>
      </c>
      <c r="D41" s="91" t="s">
        <v>38</v>
      </c>
      <c r="E41" s="91" t="s">
        <v>38</v>
      </c>
      <c r="F41" s="91" t="s">
        <v>38</v>
      </c>
      <c r="G41" s="91" t="s">
        <v>38</v>
      </c>
      <c r="H41" s="91" t="s">
        <v>38</v>
      </c>
      <c r="I41" s="91" t="s">
        <v>38</v>
      </c>
      <c r="J41" s="91" t="s">
        <v>38</v>
      </c>
      <c r="K41" s="91" t="s">
        <v>38</v>
      </c>
      <c r="L41" s="91" t="s">
        <v>38</v>
      </c>
      <c r="M41" s="91" t="s">
        <v>38</v>
      </c>
      <c r="N41" s="91" t="s">
        <v>38</v>
      </c>
      <c r="O41" s="65">
        <v>4331.91</v>
      </c>
      <c r="P41" s="65">
        <v>4331.91</v>
      </c>
      <c r="Q41" s="65" t="s">
        <v>38</v>
      </c>
      <c r="R41" s="122"/>
      <c r="S41" s="122"/>
      <c r="T41" s="59"/>
      <c r="U41" s="59"/>
      <c r="V41" s="59"/>
      <c r="W41" s="59"/>
    </row>
    <row r="42" spans="1:23" x14ac:dyDescent="0.3">
      <c r="A42" s="118"/>
      <c r="B42" s="89" t="s">
        <v>79</v>
      </c>
      <c r="C42" s="90" t="s">
        <v>55</v>
      </c>
      <c r="D42" s="91" t="s">
        <v>38</v>
      </c>
      <c r="E42" s="91" t="s">
        <v>38</v>
      </c>
      <c r="F42" s="91" t="s">
        <v>38</v>
      </c>
      <c r="G42" s="91" t="s">
        <v>38</v>
      </c>
      <c r="H42" s="91" t="s">
        <v>38</v>
      </c>
      <c r="I42" s="91" t="s">
        <v>38</v>
      </c>
      <c r="J42" s="91" t="s">
        <v>38</v>
      </c>
      <c r="K42" s="91" t="s">
        <v>38</v>
      </c>
      <c r="L42" s="91" t="s">
        <v>38</v>
      </c>
      <c r="M42" s="91" t="s">
        <v>38</v>
      </c>
      <c r="N42" s="91" t="s">
        <v>38</v>
      </c>
      <c r="O42" s="91" t="s">
        <v>38</v>
      </c>
      <c r="P42" s="65">
        <v>0</v>
      </c>
      <c r="Q42" s="65" t="s">
        <v>38</v>
      </c>
      <c r="R42" s="122">
        <v>51982.95</v>
      </c>
      <c r="S42" s="122">
        <v>0</v>
      </c>
      <c r="T42" s="59"/>
      <c r="U42" s="59"/>
      <c r="V42" s="59"/>
      <c r="W42" s="59"/>
    </row>
    <row r="43" spans="1:23" x14ac:dyDescent="0.3">
      <c r="A43" s="118"/>
      <c r="B43" s="89" t="s">
        <v>82</v>
      </c>
      <c r="C43" s="90" t="s">
        <v>55</v>
      </c>
      <c r="D43" s="91" t="s">
        <v>38</v>
      </c>
      <c r="E43" s="91" t="s">
        <v>38</v>
      </c>
      <c r="F43" s="91" t="s">
        <v>38</v>
      </c>
      <c r="G43" s="91" t="s">
        <v>38</v>
      </c>
      <c r="H43" s="91" t="s">
        <v>38</v>
      </c>
      <c r="I43" s="91" t="s">
        <v>38</v>
      </c>
      <c r="J43" s="91" t="s">
        <v>38</v>
      </c>
      <c r="K43" s="91" t="s">
        <v>38</v>
      </c>
      <c r="L43" s="91" t="s">
        <v>38</v>
      </c>
      <c r="M43" s="91" t="s">
        <v>38</v>
      </c>
      <c r="N43" s="91" t="s">
        <v>38</v>
      </c>
      <c r="O43" s="65">
        <v>2729.58</v>
      </c>
      <c r="P43" s="65">
        <v>2729.58</v>
      </c>
      <c r="Q43" s="65" t="s">
        <v>38</v>
      </c>
      <c r="R43" s="122"/>
      <c r="S43" s="122"/>
      <c r="T43" s="59"/>
      <c r="U43" s="59"/>
      <c r="V43" s="59"/>
      <c r="W43" s="59"/>
    </row>
    <row r="44" spans="1:23" x14ac:dyDescent="0.3">
      <c r="A44" s="118"/>
      <c r="B44" s="89" t="s">
        <v>84</v>
      </c>
      <c r="C44" s="90" t="s">
        <v>56</v>
      </c>
      <c r="D44" s="91" t="s">
        <v>38</v>
      </c>
      <c r="E44" s="91" t="s">
        <v>38</v>
      </c>
      <c r="F44" s="91" t="s">
        <v>38</v>
      </c>
      <c r="G44" s="91" t="s">
        <v>38</v>
      </c>
      <c r="H44" s="91" t="s">
        <v>38</v>
      </c>
      <c r="I44" s="91" t="s">
        <v>38</v>
      </c>
      <c r="J44" s="91" t="s">
        <v>38</v>
      </c>
      <c r="K44" s="91" t="s">
        <v>38</v>
      </c>
      <c r="L44" s="91" t="s">
        <v>38</v>
      </c>
      <c r="M44" s="91" t="s">
        <v>38</v>
      </c>
      <c r="N44" s="91" t="s">
        <v>38</v>
      </c>
      <c r="O44" s="91" t="s">
        <v>38</v>
      </c>
      <c r="P44" s="65">
        <v>0</v>
      </c>
      <c r="Q44" s="65" t="s">
        <v>38</v>
      </c>
      <c r="R44" s="122">
        <v>51982.95</v>
      </c>
      <c r="S44" s="122">
        <v>0</v>
      </c>
      <c r="T44" s="59"/>
      <c r="U44" s="59"/>
      <c r="V44" s="59"/>
      <c r="W44" s="59"/>
    </row>
    <row r="45" spans="1:23" x14ac:dyDescent="0.3">
      <c r="A45" s="118"/>
      <c r="B45" s="89" t="s">
        <v>86</v>
      </c>
      <c r="C45" s="90" t="s">
        <v>56</v>
      </c>
      <c r="D45" s="91" t="s">
        <v>38</v>
      </c>
      <c r="E45" s="91" t="s">
        <v>38</v>
      </c>
      <c r="F45" s="91" t="s">
        <v>38</v>
      </c>
      <c r="G45" s="65">
        <v>1998.48</v>
      </c>
      <c r="H45" s="65">
        <v>4331.91</v>
      </c>
      <c r="I45" s="65">
        <v>4200</v>
      </c>
      <c r="J45" s="65">
        <v>1918.24</v>
      </c>
      <c r="K45" s="65">
        <v>1343.11</v>
      </c>
      <c r="L45" s="65">
        <v>1201.82</v>
      </c>
      <c r="M45" s="91" t="s">
        <v>38</v>
      </c>
      <c r="N45" s="91" t="s">
        <v>38</v>
      </c>
      <c r="O45" s="91" t="s">
        <v>38</v>
      </c>
      <c r="P45" s="65">
        <v>14993.56</v>
      </c>
      <c r="Q45" s="65" t="s">
        <v>38</v>
      </c>
      <c r="R45" s="122"/>
      <c r="S45" s="122"/>
      <c r="T45" s="59"/>
      <c r="U45" s="59"/>
      <c r="V45" s="59"/>
      <c r="W45" s="59"/>
    </row>
    <row r="46" spans="1:23" x14ac:dyDescent="0.3">
      <c r="A46" s="118"/>
      <c r="B46" s="89" t="s">
        <v>88</v>
      </c>
      <c r="C46" s="90" t="s">
        <v>63</v>
      </c>
      <c r="D46" s="91" t="s">
        <v>38</v>
      </c>
      <c r="E46" s="91" t="s">
        <v>38</v>
      </c>
      <c r="F46" s="91" t="s">
        <v>38</v>
      </c>
      <c r="G46" s="91" t="s">
        <v>38</v>
      </c>
      <c r="H46" s="91" t="s">
        <v>38</v>
      </c>
      <c r="I46" s="91" t="s">
        <v>38</v>
      </c>
      <c r="J46" s="91" t="s">
        <v>38</v>
      </c>
      <c r="K46" s="91" t="s">
        <v>38</v>
      </c>
      <c r="L46" s="91" t="s">
        <v>38</v>
      </c>
      <c r="M46" s="91" t="s">
        <v>38</v>
      </c>
      <c r="N46" s="65">
        <v>1045.6400000000001</v>
      </c>
      <c r="O46" s="65">
        <v>4331.91</v>
      </c>
      <c r="P46" s="65">
        <v>5377.55</v>
      </c>
      <c r="Q46" s="65" t="s">
        <v>38</v>
      </c>
      <c r="R46" s="79">
        <v>17327.650000000001</v>
      </c>
      <c r="S46" s="65">
        <v>0</v>
      </c>
      <c r="T46" s="59"/>
      <c r="U46" s="59"/>
      <c r="V46" s="59"/>
      <c r="W46" s="59"/>
    </row>
    <row r="47" spans="1:23" x14ac:dyDescent="0.3">
      <c r="A47" s="119" t="s">
        <v>12</v>
      </c>
      <c r="B47" s="119"/>
      <c r="C47" s="119"/>
      <c r="D47" s="66">
        <v>0</v>
      </c>
      <c r="E47" s="66">
        <v>0</v>
      </c>
      <c r="F47" s="66">
        <v>0</v>
      </c>
      <c r="G47" s="66">
        <v>1998.48</v>
      </c>
      <c r="H47" s="66">
        <v>4331.91</v>
      </c>
      <c r="I47" s="66">
        <v>4200</v>
      </c>
      <c r="J47" s="66">
        <v>1918.24</v>
      </c>
      <c r="K47" s="66">
        <v>1343.11</v>
      </c>
      <c r="L47" s="66">
        <v>1201.82</v>
      </c>
      <c r="M47" s="66">
        <v>0</v>
      </c>
      <c r="N47" s="66">
        <v>1045.6400000000001</v>
      </c>
      <c r="O47" s="66">
        <v>11393.4</v>
      </c>
      <c r="P47" s="80">
        <v>27432.6</v>
      </c>
      <c r="Q47" s="66">
        <v>0</v>
      </c>
      <c r="R47" s="80">
        <v>173276.49999999997</v>
      </c>
      <c r="S47" s="81">
        <v>0</v>
      </c>
      <c r="T47" s="59"/>
      <c r="U47" s="59"/>
      <c r="V47" s="59"/>
      <c r="W47" s="59"/>
    </row>
    <row r="48" spans="1:23" x14ac:dyDescent="0.3">
      <c r="A48" s="118" t="s">
        <v>59</v>
      </c>
      <c r="B48" s="89" t="s">
        <v>75</v>
      </c>
      <c r="C48" s="90" t="s">
        <v>54</v>
      </c>
      <c r="D48" s="65">
        <v>6424.72</v>
      </c>
      <c r="E48" s="65">
        <v>144.32</v>
      </c>
      <c r="F48" s="65">
        <v>144.32</v>
      </c>
      <c r="G48" s="65">
        <v>144.32</v>
      </c>
      <c r="H48" s="65">
        <v>144.32</v>
      </c>
      <c r="I48" s="65">
        <v>144.32</v>
      </c>
      <c r="J48" s="65">
        <v>144.32</v>
      </c>
      <c r="K48" s="65">
        <v>144.32</v>
      </c>
      <c r="L48" s="65">
        <v>144.32</v>
      </c>
      <c r="M48" s="65" t="s">
        <v>38</v>
      </c>
      <c r="N48" s="65" t="s">
        <v>38</v>
      </c>
      <c r="O48" s="65" t="s">
        <v>38</v>
      </c>
      <c r="P48" s="65">
        <v>7579.2799999999979</v>
      </c>
      <c r="Q48" s="65" t="s">
        <v>38</v>
      </c>
      <c r="R48" s="122">
        <v>15101.52</v>
      </c>
      <c r="S48" s="122">
        <v>0</v>
      </c>
      <c r="T48" s="59"/>
      <c r="U48" s="59"/>
      <c r="V48" s="59"/>
      <c r="W48" s="59"/>
    </row>
    <row r="49" spans="1:23" x14ac:dyDescent="0.3">
      <c r="A49" s="118"/>
      <c r="B49" s="89" t="s">
        <v>77</v>
      </c>
      <c r="C49" s="90" t="s">
        <v>54</v>
      </c>
      <c r="D49" s="91" t="s">
        <v>38</v>
      </c>
      <c r="E49" s="91" t="s">
        <v>38</v>
      </c>
      <c r="F49" s="91" t="s">
        <v>38</v>
      </c>
      <c r="G49" s="91" t="s">
        <v>38</v>
      </c>
      <c r="H49" s="91" t="s">
        <v>38</v>
      </c>
      <c r="I49" s="91" t="s">
        <v>38</v>
      </c>
      <c r="J49" s="91" t="s">
        <v>38</v>
      </c>
      <c r="K49" s="91" t="s">
        <v>38</v>
      </c>
      <c r="L49" s="91" t="s">
        <v>38</v>
      </c>
      <c r="M49" s="91">
        <v>144.32</v>
      </c>
      <c r="N49" s="91">
        <v>144.32</v>
      </c>
      <c r="O49" s="67">
        <v>600.20000000000005</v>
      </c>
      <c r="P49" s="65">
        <v>888.84</v>
      </c>
      <c r="Q49" s="65" t="s">
        <v>38</v>
      </c>
      <c r="R49" s="122"/>
      <c r="S49" s="122"/>
      <c r="T49" s="59"/>
      <c r="U49" s="59"/>
      <c r="V49" s="59"/>
      <c r="W49" s="59"/>
    </row>
    <row r="50" spans="1:23" x14ac:dyDescent="0.3">
      <c r="A50" s="118"/>
      <c r="B50" s="89" t="s">
        <v>79</v>
      </c>
      <c r="C50" s="90" t="s">
        <v>55</v>
      </c>
      <c r="D50" s="65">
        <v>1472.9</v>
      </c>
      <c r="E50" s="65">
        <v>429.12</v>
      </c>
      <c r="F50" s="65">
        <v>1873.06</v>
      </c>
      <c r="G50" s="65">
        <v>4604.9399999999996</v>
      </c>
      <c r="H50" s="65">
        <v>49292.85</v>
      </c>
      <c r="I50" s="65">
        <v>1172.5999999999999</v>
      </c>
      <c r="J50" s="65">
        <v>144.32</v>
      </c>
      <c r="K50" s="65">
        <v>225.55</v>
      </c>
      <c r="L50" s="65">
        <v>169.11</v>
      </c>
      <c r="M50" s="65">
        <v>240.54</v>
      </c>
      <c r="N50" s="65">
        <v>535</v>
      </c>
      <c r="O50" s="65">
        <v>1766.42</v>
      </c>
      <c r="P50" s="65">
        <v>61926.409999999996</v>
      </c>
      <c r="Q50" s="65" t="s">
        <v>38</v>
      </c>
      <c r="R50" s="122">
        <v>15101.52</v>
      </c>
      <c r="S50" s="124">
        <v>46855.76999999999</v>
      </c>
      <c r="T50" s="59"/>
      <c r="U50" s="59"/>
      <c r="V50" s="59"/>
      <c r="W50" s="59"/>
    </row>
    <row r="51" spans="1:23" x14ac:dyDescent="0.3">
      <c r="A51" s="118"/>
      <c r="B51" s="89" t="s">
        <v>82</v>
      </c>
      <c r="C51" s="90" t="s">
        <v>55</v>
      </c>
      <c r="D51" s="91" t="s">
        <v>38</v>
      </c>
      <c r="E51" s="91" t="s">
        <v>38</v>
      </c>
      <c r="F51" s="91" t="s">
        <v>38</v>
      </c>
      <c r="G51" s="91" t="s">
        <v>38</v>
      </c>
      <c r="H51" s="91" t="s">
        <v>38</v>
      </c>
      <c r="I51" s="91" t="s">
        <v>38</v>
      </c>
      <c r="J51" s="91" t="s">
        <v>38</v>
      </c>
      <c r="K51" s="91" t="s">
        <v>38</v>
      </c>
      <c r="L51" s="91" t="s">
        <v>38</v>
      </c>
      <c r="M51" s="91" t="s">
        <v>38</v>
      </c>
      <c r="N51" s="91" t="s">
        <v>38</v>
      </c>
      <c r="O51" s="67">
        <v>30.88</v>
      </c>
      <c r="P51" s="65">
        <v>30.88</v>
      </c>
      <c r="Q51" s="65" t="s">
        <v>38</v>
      </c>
      <c r="R51" s="122"/>
      <c r="S51" s="124"/>
      <c r="T51" s="59"/>
      <c r="U51" s="59"/>
      <c r="V51" s="59"/>
      <c r="W51" s="59"/>
    </row>
    <row r="52" spans="1:23" x14ac:dyDescent="0.3">
      <c r="A52" s="118"/>
      <c r="B52" s="89" t="s">
        <v>84</v>
      </c>
      <c r="C52" s="90" t="s">
        <v>56</v>
      </c>
      <c r="D52" s="67">
        <v>108.24</v>
      </c>
      <c r="E52" s="67">
        <v>521.05999999999995</v>
      </c>
      <c r="F52" s="67">
        <v>108.24</v>
      </c>
      <c r="G52" s="91" t="s">
        <v>38</v>
      </c>
      <c r="H52" s="91" t="s">
        <v>38</v>
      </c>
      <c r="I52" s="91" t="s">
        <v>38</v>
      </c>
      <c r="J52" s="91" t="s">
        <v>38</v>
      </c>
      <c r="K52" s="91" t="s">
        <v>38</v>
      </c>
      <c r="L52" s="91" t="s">
        <v>38</v>
      </c>
      <c r="M52" s="67">
        <v>300.19</v>
      </c>
      <c r="N52" s="67">
        <v>108.24</v>
      </c>
      <c r="O52" s="67">
        <v>1122.6300000000001</v>
      </c>
      <c r="P52" s="65">
        <v>2268.6000000000004</v>
      </c>
      <c r="Q52" s="65" t="s">
        <v>38</v>
      </c>
      <c r="R52" s="122">
        <v>15101.52</v>
      </c>
      <c r="S52" s="122">
        <v>0</v>
      </c>
      <c r="T52" s="59"/>
      <c r="U52" s="59"/>
      <c r="V52" s="59"/>
      <c r="W52" s="59"/>
    </row>
    <row r="53" spans="1:23" x14ac:dyDescent="0.3">
      <c r="A53" s="118"/>
      <c r="B53" s="89" t="s">
        <v>86</v>
      </c>
      <c r="C53" s="90" t="s">
        <v>56</v>
      </c>
      <c r="D53" s="91" t="s">
        <v>38</v>
      </c>
      <c r="E53" s="91" t="s">
        <v>38</v>
      </c>
      <c r="F53" s="91" t="s">
        <v>38</v>
      </c>
      <c r="G53" s="67">
        <v>2527.21</v>
      </c>
      <c r="H53" s="67">
        <v>2312.5700000000002</v>
      </c>
      <c r="I53" s="67">
        <v>190.64</v>
      </c>
      <c r="J53" s="67">
        <v>498.52</v>
      </c>
      <c r="K53" s="67">
        <v>123.52</v>
      </c>
      <c r="L53" s="67">
        <v>1493.38</v>
      </c>
      <c r="M53" s="67">
        <v>416.7</v>
      </c>
      <c r="N53" s="67" t="s">
        <v>38</v>
      </c>
      <c r="O53" s="67" t="s">
        <v>38</v>
      </c>
      <c r="P53" s="65">
        <v>7562.5400000000009</v>
      </c>
      <c r="Q53" s="65" t="s">
        <v>38</v>
      </c>
      <c r="R53" s="122"/>
      <c r="S53" s="122"/>
      <c r="T53" s="59"/>
      <c r="U53" s="59"/>
      <c r="V53" s="59"/>
      <c r="W53" s="59"/>
    </row>
    <row r="54" spans="1:23" x14ac:dyDescent="0.3">
      <c r="A54" s="118"/>
      <c r="B54" s="89" t="s">
        <v>88</v>
      </c>
      <c r="C54" s="90" t="s">
        <v>63</v>
      </c>
      <c r="D54" s="91" t="s">
        <v>38</v>
      </c>
      <c r="E54" s="91" t="s">
        <v>38</v>
      </c>
      <c r="F54" s="91" t="s">
        <v>38</v>
      </c>
      <c r="G54" s="91" t="s">
        <v>38</v>
      </c>
      <c r="H54" s="91" t="s">
        <v>38</v>
      </c>
      <c r="I54" s="91" t="s">
        <v>38</v>
      </c>
      <c r="J54" s="91" t="s">
        <v>38</v>
      </c>
      <c r="K54" s="91" t="s">
        <v>38</v>
      </c>
      <c r="L54" s="91" t="s">
        <v>38</v>
      </c>
      <c r="M54" s="91" t="s">
        <v>38</v>
      </c>
      <c r="N54" s="91" t="s">
        <v>38</v>
      </c>
      <c r="O54" s="91" t="s">
        <v>38</v>
      </c>
      <c r="P54" s="65">
        <v>0</v>
      </c>
      <c r="Q54" s="65">
        <v>1562.2262068965517</v>
      </c>
      <c r="R54" s="79">
        <v>5033.84</v>
      </c>
      <c r="S54" s="65">
        <v>0</v>
      </c>
      <c r="T54" s="59"/>
      <c r="U54" s="59"/>
      <c r="V54" s="59"/>
      <c r="W54" s="59"/>
    </row>
    <row r="55" spans="1:23" x14ac:dyDescent="0.3">
      <c r="A55" s="119" t="s">
        <v>12</v>
      </c>
      <c r="B55" s="119"/>
      <c r="C55" s="119"/>
      <c r="D55" s="66">
        <v>8005.8600000000006</v>
      </c>
      <c r="E55" s="66">
        <v>1094.5</v>
      </c>
      <c r="F55" s="66">
        <v>2125.62</v>
      </c>
      <c r="G55" s="66">
        <v>7276.4699999999993</v>
      </c>
      <c r="H55" s="66">
        <v>51749.74</v>
      </c>
      <c r="I55" s="66">
        <v>1507.56</v>
      </c>
      <c r="J55" s="66">
        <v>787.16</v>
      </c>
      <c r="K55" s="66">
        <v>493.39</v>
      </c>
      <c r="L55" s="66">
        <v>1806.8100000000002</v>
      </c>
      <c r="M55" s="66">
        <v>1101.75</v>
      </c>
      <c r="N55" s="66">
        <v>787.56</v>
      </c>
      <c r="O55" s="66">
        <v>3520.13</v>
      </c>
      <c r="P55" s="80">
        <v>80256.55</v>
      </c>
      <c r="Q55" s="66">
        <v>1562.2262068965517</v>
      </c>
      <c r="R55" s="66">
        <v>50338.399999999994</v>
      </c>
      <c r="S55" s="93">
        <v>31480.376206896559</v>
      </c>
      <c r="T55" s="74"/>
      <c r="U55" s="59"/>
      <c r="V55" s="59"/>
      <c r="W55" s="59"/>
    </row>
    <row r="56" spans="1:23" ht="28.95" customHeight="1" x14ac:dyDescent="0.3">
      <c r="A56" s="118" t="s">
        <v>60</v>
      </c>
      <c r="B56" s="89" t="s">
        <v>75</v>
      </c>
      <c r="C56" s="90" t="s">
        <v>54</v>
      </c>
      <c r="D56" s="65">
        <v>5726.3</v>
      </c>
      <c r="E56" s="65">
        <v>5726.3</v>
      </c>
      <c r="F56" s="65">
        <v>5726.3</v>
      </c>
      <c r="G56" s="65">
        <v>5726.3</v>
      </c>
      <c r="H56" s="65">
        <v>5726.3</v>
      </c>
      <c r="I56" s="65">
        <v>5988.57</v>
      </c>
      <c r="J56" s="65">
        <v>5988.57</v>
      </c>
      <c r="K56" s="65">
        <v>5988.57</v>
      </c>
      <c r="L56" s="65">
        <v>5988.57</v>
      </c>
      <c r="M56" s="91" t="s">
        <v>38</v>
      </c>
      <c r="N56" s="91" t="s">
        <v>38</v>
      </c>
      <c r="O56" s="91" t="s">
        <v>38</v>
      </c>
      <c r="P56" s="65">
        <v>52585.78</v>
      </c>
      <c r="Q56" s="65" t="s">
        <v>38</v>
      </c>
      <c r="R56" s="122">
        <v>74442.03</v>
      </c>
      <c r="S56" s="127">
        <v>2229.1600000000035</v>
      </c>
      <c r="T56" s="59"/>
      <c r="U56" s="59"/>
      <c r="V56" s="59"/>
      <c r="W56" s="59"/>
    </row>
    <row r="57" spans="1:23" ht="28.8" x14ac:dyDescent="0.3">
      <c r="A57" s="118"/>
      <c r="B57" s="89" t="s">
        <v>76</v>
      </c>
      <c r="C57" s="90" t="s">
        <v>54</v>
      </c>
      <c r="D57" s="91" t="s">
        <v>38</v>
      </c>
      <c r="E57" s="91" t="s">
        <v>38</v>
      </c>
      <c r="F57" s="91" t="s">
        <v>38</v>
      </c>
      <c r="G57" s="91" t="s">
        <v>38</v>
      </c>
      <c r="H57" s="91" t="s">
        <v>38</v>
      </c>
      <c r="I57" s="91" t="s">
        <v>38</v>
      </c>
      <c r="J57" s="91" t="s">
        <v>38</v>
      </c>
      <c r="K57" s="91">
        <v>3125.42</v>
      </c>
      <c r="L57" s="91" t="s">
        <v>38</v>
      </c>
      <c r="M57" s="91" t="s">
        <v>38</v>
      </c>
      <c r="N57" s="91" t="s">
        <v>38</v>
      </c>
      <c r="O57" s="91" t="s">
        <v>38</v>
      </c>
      <c r="P57" s="65">
        <v>3125.42</v>
      </c>
      <c r="Q57" s="65" t="s">
        <v>38</v>
      </c>
      <c r="R57" s="122"/>
      <c r="S57" s="128"/>
      <c r="T57" s="59"/>
      <c r="U57" s="59"/>
      <c r="V57" s="59"/>
      <c r="W57" s="59"/>
    </row>
    <row r="58" spans="1:23" x14ac:dyDescent="0.3">
      <c r="A58" s="118"/>
      <c r="B58" s="89" t="s">
        <v>77</v>
      </c>
      <c r="C58" s="90" t="s">
        <v>54</v>
      </c>
      <c r="D58" s="91" t="s">
        <v>38</v>
      </c>
      <c r="E58" s="91" t="s">
        <v>38</v>
      </c>
      <c r="F58" s="91" t="s">
        <v>38</v>
      </c>
      <c r="G58" s="91" t="s">
        <v>38</v>
      </c>
      <c r="H58" s="91" t="s">
        <v>38</v>
      </c>
      <c r="I58" s="91" t="s">
        <v>38</v>
      </c>
      <c r="J58" s="91" t="s">
        <v>38</v>
      </c>
      <c r="K58" s="91" t="s">
        <v>38</v>
      </c>
      <c r="L58" s="91" t="s">
        <v>38</v>
      </c>
      <c r="M58" s="79">
        <v>5988.57</v>
      </c>
      <c r="N58" s="79">
        <v>5988.57</v>
      </c>
      <c r="O58" s="79">
        <v>5988.57</v>
      </c>
      <c r="P58" s="65">
        <v>17965.71</v>
      </c>
      <c r="Q58" s="65" t="s">
        <v>38</v>
      </c>
      <c r="R58" s="122"/>
      <c r="S58" s="128"/>
      <c r="T58" s="59"/>
      <c r="U58" s="59"/>
      <c r="V58" s="59"/>
      <c r="W58" s="59"/>
    </row>
    <row r="59" spans="1:23" ht="28.8" x14ac:dyDescent="0.3">
      <c r="A59" s="118"/>
      <c r="B59" s="89" t="s">
        <v>78</v>
      </c>
      <c r="C59" s="90" t="s">
        <v>54</v>
      </c>
      <c r="D59" s="91" t="s">
        <v>38</v>
      </c>
      <c r="E59" s="91" t="s">
        <v>38</v>
      </c>
      <c r="F59" s="91" t="s">
        <v>38</v>
      </c>
      <c r="G59" s="91" t="s">
        <v>38</v>
      </c>
      <c r="H59" s="91" t="s">
        <v>38</v>
      </c>
      <c r="I59" s="91" t="s">
        <v>38</v>
      </c>
      <c r="J59" s="91" t="s">
        <v>38</v>
      </c>
      <c r="K59" s="91" t="s">
        <v>38</v>
      </c>
      <c r="L59" s="91" t="s">
        <v>38</v>
      </c>
      <c r="M59" s="91" t="s">
        <v>38</v>
      </c>
      <c r="N59" s="79">
        <v>2994.28</v>
      </c>
      <c r="O59" s="91" t="s">
        <v>38</v>
      </c>
      <c r="P59" s="65">
        <v>2994.28</v>
      </c>
      <c r="Q59" s="65" t="s">
        <v>38</v>
      </c>
      <c r="R59" s="122"/>
      <c r="S59" s="129"/>
      <c r="T59" s="59"/>
      <c r="U59" s="59"/>
      <c r="V59" s="59"/>
      <c r="W59" s="59"/>
    </row>
    <row r="60" spans="1:23" x14ac:dyDescent="0.3">
      <c r="A60" s="118"/>
      <c r="B60" s="89" t="s">
        <v>79</v>
      </c>
      <c r="C60" s="90" t="s">
        <v>55</v>
      </c>
      <c r="D60" s="79">
        <v>2093.38</v>
      </c>
      <c r="E60" s="79">
        <v>2385.96</v>
      </c>
      <c r="F60" s="79">
        <v>2281.7800000000002</v>
      </c>
      <c r="G60" s="79">
        <v>2281.7800000000002</v>
      </c>
      <c r="H60" s="79">
        <v>2281.7800000000002</v>
      </c>
      <c r="I60" s="79">
        <v>2281.7800000000002</v>
      </c>
      <c r="J60" s="79">
        <v>2281.7800000000002</v>
      </c>
      <c r="K60" s="79">
        <v>2281.7800000000002</v>
      </c>
      <c r="L60" s="79">
        <v>2281.7800000000002</v>
      </c>
      <c r="M60" s="79">
        <v>2281.7800000000002</v>
      </c>
      <c r="N60" s="79">
        <v>2281.7800000000002</v>
      </c>
      <c r="O60" s="91" t="s">
        <v>38</v>
      </c>
      <c r="P60" s="65">
        <v>25015.360000000001</v>
      </c>
      <c r="Q60" s="65" t="s">
        <v>38</v>
      </c>
      <c r="R60" s="122">
        <v>71191.8</v>
      </c>
      <c r="S60" s="120">
        <v>0</v>
      </c>
      <c r="T60" s="59"/>
      <c r="U60" s="59"/>
      <c r="V60" s="59"/>
      <c r="W60" s="59"/>
    </row>
    <row r="61" spans="1:23" ht="28.8" x14ac:dyDescent="0.3">
      <c r="A61" s="118"/>
      <c r="B61" s="89" t="s">
        <v>81</v>
      </c>
      <c r="C61" s="90" t="s">
        <v>55</v>
      </c>
      <c r="D61" s="79">
        <v>174.45</v>
      </c>
      <c r="E61" s="79">
        <v>198.83</v>
      </c>
      <c r="F61" s="79">
        <v>190.15</v>
      </c>
      <c r="G61" s="79">
        <v>190.15</v>
      </c>
      <c r="H61" s="79">
        <v>190.15</v>
      </c>
      <c r="I61" s="79">
        <v>190.15</v>
      </c>
      <c r="J61" s="79">
        <v>190.15</v>
      </c>
      <c r="K61" s="79">
        <v>190.15</v>
      </c>
      <c r="L61" s="79">
        <v>190.15</v>
      </c>
      <c r="M61" s="79">
        <v>190.15</v>
      </c>
      <c r="N61" s="79">
        <v>190.15</v>
      </c>
      <c r="O61" s="91" t="s">
        <v>38</v>
      </c>
      <c r="P61" s="65">
        <v>2084.63</v>
      </c>
      <c r="Q61" s="65" t="s">
        <v>38</v>
      </c>
      <c r="R61" s="122"/>
      <c r="S61" s="126"/>
      <c r="T61" s="59"/>
      <c r="U61" s="59"/>
      <c r="V61" s="59"/>
      <c r="W61" s="59"/>
    </row>
    <row r="62" spans="1:23" x14ac:dyDescent="0.3">
      <c r="A62" s="118"/>
      <c r="B62" s="89" t="s">
        <v>82</v>
      </c>
      <c r="C62" s="90" t="s">
        <v>55</v>
      </c>
      <c r="D62" s="91" t="s">
        <v>38</v>
      </c>
      <c r="E62" s="91" t="s">
        <v>38</v>
      </c>
      <c r="F62" s="91" t="s">
        <v>38</v>
      </c>
      <c r="G62" s="91" t="s">
        <v>38</v>
      </c>
      <c r="H62" s="91" t="s">
        <v>38</v>
      </c>
      <c r="I62" s="91" t="s">
        <v>38</v>
      </c>
      <c r="J62" s="91" t="s">
        <v>38</v>
      </c>
      <c r="K62" s="91" t="s">
        <v>38</v>
      </c>
      <c r="L62" s="91" t="s">
        <v>38</v>
      </c>
      <c r="M62" s="91" t="s">
        <v>38</v>
      </c>
      <c r="N62" s="91" t="s">
        <v>38</v>
      </c>
      <c r="O62" s="79">
        <v>4769.67</v>
      </c>
      <c r="P62" s="65">
        <v>4769.67</v>
      </c>
      <c r="Q62" s="65" t="s">
        <v>38</v>
      </c>
      <c r="R62" s="122"/>
      <c r="S62" s="126"/>
      <c r="T62" s="59"/>
      <c r="U62" s="59"/>
      <c r="V62" s="59"/>
      <c r="W62" s="59"/>
    </row>
    <row r="63" spans="1:23" ht="28.8" x14ac:dyDescent="0.3">
      <c r="A63" s="118"/>
      <c r="B63" s="89" t="s">
        <v>83</v>
      </c>
      <c r="C63" s="90" t="s">
        <v>55</v>
      </c>
      <c r="D63" s="91" t="s">
        <v>38</v>
      </c>
      <c r="E63" s="91" t="s">
        <v>38</v>
      </c>
      <c r="F63" s="91" t="s">
        <v>38</v>
      </c>
      <c r="G63" s="91" t="s">
        <v>38</v>
      </c>
      <c r="H63" s="91" t="s">
        <v>38</v>
      </c>
      <c r="I63" s="91" t="s">
        <v>38</v>
      </c>
      <c r="J63" s="91" t="s">
        <v>38</v>
      </c>
      <c r="K63" s="91" t="s">
        <v>38</v>
      </c>
      <c r="L63" s="91" t="s">
        <v>38</v>
      </c>
      <c r="M63" s="91" t="s">
        <v>38</v>
      </c>
      <c r="N63" s="79">
        <v>1765.58</v>
      </c>
      <c r="O63" s="91" t="s">
        <v>38</v>
      </c>
      <c r="P63" s="65">
        <v>1765.58</v>
      </c>
      <c r="Q63" s="65" t="s">
        <v>38</v>
      </c>
      <c r="R63" s="122"/>
      <c r="S63" s="121"/>
      <c r="T63" s="59"/>
      <c r="U63" s="59"/>
      <c r="V63" s="59"/>
      <c r="W63" s="59"/>
    </row>
    <row r="64" spans="1:23" x14ac:dyDescent="0.3">
      <c r="A64" s="118"/>
      <c r="B64" s="89" t="s">
        <v>84</v>
      </c>
      <c r="C64" s="90" t="s">
        <v>56</v>
      </c>
      <c r="D64" s="79">
        <v>3768.09</v>
      </c>
      <c r="E64" s="79">
        <v>4294.7299999999996</v>
      </c>
      <c r="F64" s="65">
        <v>4107.21</v>
      </c>
      <c r="G64" s="79" t="s">
        <v>38</v>
      </c>
      <c r="H64" s="79" t="s">
        <v>38</v>
      </c>
      <c r="I64" s="79" t="s">
        <v>38</v>
      </c>
      <c r="J64" s="79" t="s">
        <v>38</v>
      </c>
      <c r="K64" s="63" t="s">
        <v>38</v>
      </c>
      <c r="L64" s="63" t="s">
        <v>38</v>
      </c>
      <c r="M64" s="62" t="s">
        <v>38</v>
      </c>
      <c r="N64" s="79">
        <v>4107.21</v>
      </c>
      <c r="O64" s="79">
        <v>4107.21</v>
      </c>
      <c r="P64" s="65">
        <v>20384.449999999997</v>
      </c>
      <c r="Q64" s="65" t="s">
        <v>38</v>
      </c>
      <c r="R64" s="122">
        <v>71191.8</v>
      </c>
      <c r="S64" s="120">
        <v>0</v>
      </c>
      <c r="T64" s="59"/>
      <c r="U64" s="59"/>
      <c r="V64" s="59"/>
      <c r="W64" s="59"/>
    </row>
    <row r="65" spans="1:23" ht="28.8" x14ac:dyDescent="0.3">
      <c r="A65" s="118"/>
      <c r="B65" s="89" t="s">
        <v>85</v>
      </c>
      <c r="C65" s="90" t="s">
        <v>56</v>
      </c>
      <c r="D65" s="79">
        <v>314.01</v>
      </c>
      <c r="E65" s="65">
        <v>357.89</v>
      </c>
      <c r="F65" s="65">
        <v>342.27</v>
      </c>
      <c r="G65" s="79" t="s">
        <v>38</v>
      </c>
      <c r="H65" s="79" t="s">
        <v>38</v>
      </c>
      <c r="I65" s="79" t="s">
        <v>38</v>
      </c>
      <c r="J65" s="79" t="s">
        <v>38</v>
      </c>
      <c r="K65" s="79" t="s">
        <v>38</v>
      </c>
      <c r="L65" s="79" t="s">
        <v>38</v>
      </c>
      <c r="M65" s="79" t="s">
        <v>38</v>
      </c>
      <c r="N65" s="79">
        <v>342.27</v>
      </c>
      <c r="O65" s="79">
        <v>342.27</v>
      </c>
      <c r="P65" s="65">
        <v>1698.71</v>
      </c>
      <c r="Q65" s="65" t="s">
        <v>38</v>
      </c>
      <c r="R65" s="122"/>
      <c r="S65" s="126"/>
      <c r="T65" s="59"/>
      <c r="U65" s="59"/>
      <c r="V65" s="59"/>
      <c r="W65" s="59"/>
    </row>
    <row r="66" spans="1:23" x14ac:dyDescent="0.3">
      <c r="A66" s="118"/>
      <c r="B66" s="89" t="s">
        <v>86</v>
      </c>
      <c r="C66" s="90" t="s">
        <v>56</v>
      </c>
      <c r="D66" s="91" t="s">
        <v>38</v>
      </c>
      <c r="E66" s="91" t="s">
        <v>38</v>
      </c>
      <c r="F66" s="91" t="s">
        <v>38</v>
      </c>
      <c r="G66" s="65">
        <v>5122.9809677419353</v>
      </c>
      <c r="H66" s="65">
        <v>5726.3</v>
      </c>
      <c r="I66" s="79">
        <v>5476.29</v>
      </c>
      <c r="J66" s="79">
        <v>5476.29</v>
      </c>
      <c r="K66" s="79">
        <v>5476.29</v>
      </c>
      <c r="L66" s="79">
        <v>5988.57</v>
      </c>
      <c r="M66" s="79">
        <v>2119.85</v>
      </c>
      <c r="N66" s="91" t="s">
        <v>38</v>
      </c>
      <c r="O66" s="91" t="s">
        <v>38</v>
      </c>
      <c r="P66" s="65">
        <v>35386.570967741936</v>
      </c>
      <c r="Q66" s="65" t="s">
        <v>38</v>
      </c>
      <c r="R66" s="122"/>
      <c r="S66" s="126"/>
      <c r="T66" s="59"/>
      <c r="U66" s="59"/>
      <c r="V66" s="59"/>
      <c r="W66" s="59"/>
    </row>
    <row r="67" spans="1:23" ht="28.8" x14ac:dyDescent="0.3">
      <c r="A67" s="118"/>
      <c r="B67" s="89" t="s">
        <v>87</v>
      </c>
      <c r="C67" s="90" t="s">
        <v>56</v>
      </c>
      <c r="D67" s="91" t="s">
        <v>38</v>
      </c>
      <c r="E67" s="91" t="s">
        <v>38</v>
      </c>
      <c r="F67" s="91" t="s">
        <v>38</v>
      </c>
      <c r="G67" s="91" t="s">
        <v>38</v>
      </c>
      <c r="H67" s="91" t="s">
        <v>38</v>
      </c>
      <c r="I67" s="91" t="s">
        <v>38</v>
      </c>
      <c r="J67" s="91" t="s">
        <v>38</v>
      </c>
      <c r="K67" s="91">
        <v>2730.64</v>
      </c>
      <c r="L67" s="91" t="s">
        <v>38</v>
      </c>
      <c r="M67" s="91" t="s">
        <v>38</v>
      </c>
      <c r="N67" s="91" t="s">
        <v>38</v>
      </c>
      <c r="O67" s="91" t="s">
        <v>38</v>
      </c>
      <c r="P67" s="65">
        <v>2730.64</v>
      </c>
      <c r="Q67" s="65" t="s">
        <v>38</v>
      </c>
      <c r="R67" s="122"/>
      <c r="S67" s="121"/>
      <c r="T67" s="59"/>
      <c r="U67" s="59"/>
      <c r="V67" s="59"/>
      <c r="W67" s="59"/>
    </row>
    <row r="68" spans="1:23" x14ac:dyDescent="0.3">
      <c r="A68" s="118"/>
      <c r="B68" s="89" t="s">
        <v>88</v>
      </c>
      <c r="C68" s="90" t="s">
        <v>56</v>
      </c>
      <c r="D68" s="91" t="s">
        <v>38</v>
      </c>
      <c r="E68" s="91" t="s">
        <v>38</v>
      </c>
      <c r="F68" s="65" t="s">
        <v>38</v>
      </c>
      <c r="G68" s="65" t="s">
        <v>38</v>
      </c>
      <c r="H68" s="65" t="s">
        <v>38</v>
      </c>
      <c r="I68" s="65" t="s">
        <v>38</v>
      </c>
      <c r="J68" s="65" t="s">
        <v>38</v>
      </c>
      <c r="K68" s="65" t="s">
        <v>38</v>
      </c>
      <c r="L68" s="65" t="s">
        <v>38</v>
      </c>
      <c r="M68" s="65" t="s">
        <v>38</v>
      </c>
      <c r="N68" s="65" t="s">
        <v>38</v>
      </c>
      <c r="O68" s="65" t="s">
        <v>38</v>
      </c>
      <c r="P68" s="65">
        <v>0</v>
      </c>
      <c r="Q68" s="65">
        <v>4810.1899999999996</v>
      </c>
      <c r="R68" s="65">
        <v>29663.25</v>
      </c>
      <c r="S68" s="65">
        <v>0</v>
      </c>
      <c r="T68" s="59"/>
      <c r="U68" s="59"/>
      <c r="V68" s="59"/>
      <c r="W68" s="59"/>
    </row>
    <row r="69" spans="1:23" x14ac:dyDescent="0.3">
      <c r="A69" s="119" t="s">
        <v>12</v>
      </c>
      <c r="B69" s="119"/>
      <c r="C69" s="119"/>
      <c r="D69" s="66">
        <v>12076.230000000001</v>
      </c>
      <c r="E69" s="66">
        <v>12963.71</v>
      </c>
      <c r="F69" s="66">
        <v>12647.71</v>
      </c>
      <c r="G69" s="66">
        <v>13321.210967741936</v>
      </c>
      <c r="H69" s="66">
        <v>13924.529999999999</v>
      </c>
      <c r="I69" s="66">
        <v>13936.79</v>
      </c>
      <c r="J69" s="66">
        <v>13936.79</v>
      </c>
      <c r="K69" s="66">
        <v>19792.849999999999</v>
      </c>
      <c r="L69" s="66">
        <v>14449.07</v>
      </c>
      <c r="M69" s="66">
        <v>10580.35</v>
      </c>
      <c r="N69" s="66">
        <v>17669.84</v>
      </c>
      <c r="O69" s="66">
        <v>15207.720000000001</v>
      </c>
      <c r="P69" s="80">
        <v>170506.80096774196</v>
      </c>
      <c r="Q69" s="66">
        <v>4810.1899999999996</v>
      </c>
      <c r="R69" s="66">
        <v>246488.88</v>
      </c>
      <c r="S69" s="81">
        <v>0</v>
      </c>
      <c r="T69" s="59"/>
      <c r="U69" s="59"/>
      <c r="V69" s="59"/>
      <c r="W69" s="59"/>
    </row>
    <row r="70" spans="1:23" x14ac:dyDescent="0.3">
      <c r="A70" s="118" t="s">
        <v>68</v>
      </c>
      <c r="B70" s="89" t="s">
        <v>75</v>
      </c>
      <c r="C70" s="90" t="s">
        <v>54</v>
      </c>
      <c r="D70" s="91" t="s">
        <v>38</v>
      </c>
      <c r="E70" s="91" t="s">
        <v>38</v>
      </c>
      <c r="F70" s="91" t="s">
        <v>38</v>
      </c>
      <c r="G70" s="91" t="s">
        <v>38</v>
      </c>
      <c r="H70" s="91" t="s">
        <v>38</v>
      </c>
      <c r="I70" s="91" t="s">
        <v>38</v>
      </c>
      <c r="J70" s="91" t="s">
        <v>38</v>
      </c>
      <c r="K70" s="91" t="s">
        <v>38</v>
      </c>
      <c r="L70" s="91" t="s">
        <v>38</v>
      </c>
      <c r="M70" s="91" t="s">
        <v>38</v>
      </c>
      <c r="N70" s="91" t="s">
        <v>38</v>
      </c>
      <c r="O70" s="91" t="s">
        <v>38</v>
      </c>
      <c r="P70" s="65">
        <v>0</v>
      </c>
      <c r="Q70" s="65" t="s">
        <v>38</v>
      </c>
      <c r="R70" s="122">
        <v>328571.03999999998</v>
      </c>
      <c r="S70" s="122">
        <v>0</v>
      </c>
      <c r="T70" s="59"/>
      <c r="U70" s="59"/>
      <c r="V70" s="59"/>
      <c r="W70" s="59"/>
    </row>
    <row r="71" spans="1:23" x14ac:dyDescent="0.3">
      <c r="A71" s="118"/>
      <c r="B71" s="89" t="s">
        <v>77</v>
      </c>
      <c r="C71" s="90" t="s">
        <v>54</v>
      </c>
      <c r="D71" s="91" t="s">
        <v>38</v>
      </c>
      <c r="E71" s="91" t="s">
        <v>38</v>
      </c>
      <c r="F71" s="91" t="s">
        <v>38</v>
      </c>
      <c r="G71" s="91" t="s">
        <v>38</v>
      </c>
      <c r="H71" s="91" t="s">
        <v>38</v>
      </c>
      <c r="I71" s="91" t="s">
        <v>38</v>
      </c>
      <c r="J71" s="91" t="s">
        <v>38</v>
      </c>
      <c r="K71" s="91" t="s">
        <v>38</v>
      </c>
      <c r="L71" s="91" t="s">
        <v>38</v>
      </c>
      <c r="M71" s="91" t="s">
        <v>38</v>
      </c>
      <c r="N71" s="91" t="s">
        <v>38</v>
      </c>
      <c r="O71" s="91" t="s">
        <v>38</v>
      </c>
      <c r="P71" s="65">
        <v>0</v>
      </c>
      <c r="Q71" s="65" t="s">
        <v>38</v>
      </c>
      <c r="R71" s="122"/>
      <c r="S71" s="122"/>
      <c r="T71" s="59"/>
      <c r="U71" s="59"/>
      <c r="V71" s="59"/>
      <c r="W71" s="59"/>
    </row>
    <row r="72" spans="1:23" x14ac:dyDescent="0.3">
      <c r="A72" s="118"/>
      <c r="B72" s="89" t="s">
        <v>79</v>
      </c>
      <c r="C72" s="90" t="s">
        <v>55</v>
      </c>
      <c r="D72" s="91" t="s">
        <v>38</v>
      </c>
      <c r="E72" s="91" t="s">
        <v>38</v>
      </c>
      <c r="F72" s="91" t="s">
        <v>38</v>
      </c>
      <c r="G72" s="91" t="s">
        <v>38</v>
      </c>
      <c r="H72" s="91" t="s">
        <v>38</v>
      </c>
      <c r="I72" s="91" t="s">
        <v>38</v>
      </c>
      <c r="J72" s="91" t="s">
        <v>38</v>
      </c>
      <c r="K72" s="91" t="s">
        <v>38</v>
      </c>
      <c r="L72" s="91" t="s">
        <v>38</v>
      </c>
      <c r="M72" s="91" t="s">
        <v>38</v>
      </c>
      <c r="N72" s="91" t="s">
        <v>38</v>
      </c>
      <c r="O72" s="91" t="s">
        <v>38</v>
      </c>
      <c r="P72" s="65">
        <v>0</v>
      </c>
      <c r="Q72" s="65" t="s">
        <v>38</v>
      </c>
      <c r="R72" s="122">
        <v>273814.63</v>
      </c>
      <c r="S72" s="122">
        <v>0</v>
      </c>
      <c r="T72" s="59"/>
      <c r="U72" s="59"/>
      <c r="V72" s="59"/>
      <c r="W72" s="59"/>
    </row>
    <row r="73" spans="1:23" x14ac:dyDescent="0.3">
      <c r="A73" s="118"/>
      <c r="B73" s="89" t="s">
        <v>82</v>
      </c>
      <c r="C73" s="90" t="s">
        <v>55</v>
      </c>
      <c r="D73" s="91" t="s">
        <v>38</v>
      </c>
      <c r="E73" s="91" t="s">
        <v>38</v>
      </c>
      <c r="F73" s="91" t="s">
        <v>38</v>
      </c>
      <c r="G73" s="91" t="s">
        <v>38</v>
      </c>
      <c r="H73" s="91" t="s">
        <v>38</v>
      </c>
      <c r="I73" s="91" t="s">
        <v>38</v>
      </c>
      <c r="J73" s="91" t="s">
        <v>38</v>
      </c>
      <c r="K73" s="91" t="s">
        <v>38</v>
      </c>
      <c r="L73" s="91" t="s">
        <v>38</v>
      </c>
      <c r="M73" s="91" t="s">
        <v>38</v>
      </c>
      <c r="N73" s="91" t="s">
        <v>38</v>
      </c>
      <c r="O73" s="91" t="s">
        <v>38</v>
      </c>
      <c r="P73" s="65">
        <v>0</v>
      </c>
      <c r="Q73" s="65" t="s">
        <v>38</v>
      </c>
      <c r="R73" s="122"/>
      <c r="S73" s="122"/>
      <c r="T73" s="59"/>
      <c r="U73" s="59"/>
      <c r="V73" s="59"/>
      <c r="W73" s="59"/>
    </row>
    <row r="74" spans="1:23" x14ac:dyDescent="0.3">
      <c r="A74" s="118"/>
      <c r="B74" s="89" t="s">
        <v>84</v>
      </c>
      <c r="C74" s="90" t="s">
        <v>56</v>
      </c>
      <c r="D74" s="91" t="s">
        <v>38</v>
      </c>
      <c r="E74" s="91" t="s">
        <v>38</v>
      </c>
      <c r="F74" s="91" t="s">
        <v>38</v>
      </c>
      <c r="G74" s="91" t="s">
        <v>38</v>
      </c>
      <c r="H74" s="91" t="s">
        <v>38</v>
      </c>
      <c r="I74" s="91" t="s">
        <v>38</v>
      </c>
      <c r="J74" s="91" t="s">
        <v>38</v>
      </c>
      <c r="K74" s="91" t="s">
        <v>38</v>
      </c>
      <c r="L74" s="91" t="s">
        <v>38</v>
      </c>
      <c r="M74" s="91" t="s">
        <v>38</v>
      </c>
      <c r="N74" s="91" t="s">
        <v>38</v>
      </c>
      <c r="O74" s="91" t="s">
        <v>38</v>
      </c>
      <c r="P74" s="65">
        <v>0</v>
      </c>
      <c r="Q74" s="65" t="s">
        <v>38</v>
      </c>
      <c r="R74" s="122">
        <v>273814.63</v>
      </c>
      <c r="S74" s="122">
        <v>0</v>
      </c>
      <c r="T74" s="59"/>
      <c r="U74" s="59"/>
      <c r="V74" s="59"/>
      <c r="W74" s="59"/>
    </row>
    <row r="75" spans="1:23" x14ac:dyDescent="0.3">
      <c r="A75" s="118"/>
      <c r="B75" s="89" t="s">
        <v>86</v>
      </c>
      <c r="C75" s="90" t="s">
        <v>56</v>
      </c>
      <c r="D75" s="91" t="s">
        <v>38</v>
      </c>
      <c r="E75" s="91" t="s">
        <v>38</v>
      </c>
      <c r="F75" s="91" t="s">
        <v>38</v>
      </c>
      <c r="G75" s="91" t="s">
        <v>38</v>
      </c>
      <c r="H75" s="91" t="s">
        <v>38</v>
      </c>
      <c r="I75" s="91" t="s">
        <v>38</v>
      </c>
      <c r="J75" s="91" t="s">
        <v>38</v>
      </c>
      <c r="K75" s="91" t="s">
        <v>38</v>
      </c>
      <c r="L75" s="91" t="s">
        <v>38</v>
      </c>
      <c r="M75" s="91" t="s">
        <v>38</v>
      </c>
      <c r="N75" s="91" t="s">
        <v>38</v>
      </c>
      <c r="O75" s="91" t="s">
        <v>38</v>
      </c>
      <c r="P75" s="65">
        <v>0</v>
      </c>
      <c r="Q75" s="65" t="s">
        <v>38</v>
      </c>
      <c r="R75" s="122"/>
      <c r="S75" s="122"/>
      <c r="T75" s="59"/>
      <c r="U75" s="59"/>
      <c r="V75" s="59"/>
      <c r="W75" s="59"/>
    </row>
    <row r="76" spans="1:23" x14ac:dyDescent="0.3">
      <c r="A76" s="118"/>
      <c r="B76" s="89" t="s">
        <v>88</v>
      </c>
      <c r="C76" s="90" t="s">
        <v>63</v>
      </c>
      <c r="D76" s="91" t="s">
        <v>38</v>
      </c>
      <c r="E76" s="91" t="s">
        <v>38</v>
      </c>
      <c r="F76" s="91" t="s">
        <v>38</v>
      </c>
      <c r="G76" s="91" t="s">
        <v>38</v>
      </c>
      <c r="H76" s="91" t="s">
        <v>38</v>
      </c>
      <c r="I76" s="91" t="s">
        <v>38</v>
      </c>
      <c r="J76" s="91" t="s">
        <v>38</v>
      </c>
      <c r="K76" s="91" t="s">
        <v>38</v>
      </c>
      <c r="L76" s="91" t="s">
        <v>38</v>
      </c>
      <c r="M76" s="91" t="s">
        <v>38</v>
      </c>
      <c r="N76" s="91" t="s">
        <v>38</v>
      </c>
      <c r="O76" s="91" t="s">
        <v>38</v>
      </c>
      <c r="P76" s="65">
        <v>0</v>
      </c>
      <c r="Q76" s="65" t="s">
        <v>38</v>
      </c>
      <c r="R76" s="65">
        <v>273814.63</v>
      </c>
      <c r="S76" s="65">
        <v>0</v>
      </c>
      <c r="T76" s="59"/>
      <c r="U76" s="59"/>
      <c r="V76" s="59"/>
      <c r="W76" s="59"/>
    </row>
    <row r="77" spans="1:23" x14ac:dyDescent="0.3">
      <c r="A77" s="119" t="s">
        <v>12</v>
      </c>
      <c r="B77" s="119"/>
      <c r="C77" s="119"/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80">
        <v>0</v>
      </c>
      <c r="Q77" s="66">
        <v>0</v>
      </c>
      <c r="R77" s="66">
        <v>1150014.93</v>
      </c>
      <c r="S77" s="81">
        <v>0</v>
      </c>
      <c r="T77" s="59"/>
      <c r="U77" s="59"/>
      <c r="V77" s="59"/>
      <c r="W77" s="59"/>
    </row>
    <row r="78" spans="1:23" x14ac:dyDescent="0.3">
      <c r="A78" s="94" t="s">
        <v>64</v>
      </c>
      <c r="B78" s="89" t="s">
        <v>38</v>
      </c>
      <c r="C78" s="95" t="s">
        <v>38</v>
      </c>
      <c r="D78" s="91" t="s">
        <v>38</v>
      </c>
      <c r="E78" s="91" t="s">
        <v>38</v>
      </c>
      <c r="F78" s="91" t="s">
        <v>38</v>
      </c>
      <c r="G78" s="91" t="s">
        <v>38</v>
      </c>
      <c r="H78" s="91" t="s">
        <v>38</v>
      </c>
      <c r="I78" s="91" t="s">
        <v>38</v>
      </c>
      <c r="J78" s="91" t="s">
        <v>38</v>
      </c>
      <c r="K78" s="91" t="s">
        <v>38</v>
      </c>
      <c r="L78" s="91" t="s">
        <v>38</v>
      </c>
      <c r="M78" s="91" t="s">
        <v>38</v>
      </c>
      <c r="N78" s="91" t="s">
        <v>38</v>
      </c>
      <c r="O78" s="91" t="s">
        <v>38</v>
      </c>
      <c r="P78" s="65">
        <v>0</v>
      </c>
      <c r="Q78" s="65" t="s">
        <v>38</v>
      </c>
      <c r="R78" s="84">
        <v>0</v>
      </c>
      <c r="S78" s="86">
        <v>0</v>
      </c>
      <c r="T78" s="59"/>
      <c r="U78" s="59"/>
      <c r="V78" s="59"/>
      <c r="W78" s="59"/>
    </row>
    <row r="79" spans="1:23" x14ac:dyDescent="0.3">
      <c r="A79" s="119" t="s">
        <v>12</v>
      </c>
      <c r="B79" s="119"/>
      <c r="C79" s="119"/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80">
        <v>0</v>
      </c>
      <c r="Q79" s="66">
        <v>0</v>
      </c>
      <c r="R79" s="66">
        <v>0</v>
      </c>
      <c r="S79" s="66">
        <v>0</v>
      </c>
      <c r="T79" s="59"/>
      <c r="U79" s="59"/>
      <c r="V79" s="59"/>
      <c r="W79" s="59"/>
    </row>
    <row r="80" spans="1:23" x14ac:dyDescent="0.3">
      <c r="A80" s="130" t="s">
        <v>24</v>
      </c>
      <c r="B80" s="130"/>
      <c r="C80" s="130"/>
      <c r="D80" s="82">
        <v>177833.53999999998</v>
      </c>
      <c r="E80" s="82">
        <v>171809.6608333333</v>
      </c>
      <c r="F80" s="82">
        <v>172524.78083333332</v>
      </c>
      <c r="G80" s="82">
        <v>176481.41096774192</v>
      </c>
      <c r="H80" s="82">
        <v>236594.61</v>
      </c>
      <c r="I80" s="82">
        <v>173592.81999999998</v>
      </c>
      <c r="J80" s="82">
        <v>170590.65999999997</v>
      </c>
      <c r="K80" s="82">
        <v>226255.27999999997</v>
      </c>
      <c r="L80" s="82">
        <v>201991.12</v>
      </c>
      <c r="M80" s="82">
        <v>172881.56</v>
      </c>
      <c r="N80" s="82">
        <v>212853.22999999998</v>
      </c>
      <c r="O80" s="82">
        <v>207209.37</v>
      </c>
      <c r="P80" s="82">
        <v>2300618.0426344085</v>
      </c>
      <c r="Q80" s="82">
        <v>57668.975185983392</v>
      </c>
      <c r="R80" s="82">
        <v>3811785.08</v>
      </c>
      <c r="S80" s="82">
        <v>0</v>
      </c>
      <c r="T80" s="59"/>
      <c r="U80" s="59"/>
      <c r="V80" s="59"/>
      <c r="W80" s="59"/>
    </row>
    <row r="81" spans="1:23" x14ac:dyDescent="0.3">
      <c r="A81" s="132" t="s">
        <v>69</v>
      </c>
      <c r="B81" s="83" t="s">
        <v>91</v>
      </c>
      <c r="C81" s="85" t="s">
        <v>61</v>
      </c>
      <c r="D81" s="68">
        <v>5273.43</v>
      </c>
      <c r="E81" s="68">
        <v>5273.43</v>
      </c>
      <c r="F81" s="68">
        <v>5273.43</v>
      </c>
      <c r="G81" s="68">
        <v>5273.43</v>
      </c>
      <c r="H81" s="68">
        <v>5273.43</v>
      </c>
      <c r="I81" s="68">
        <v>2584.9899999999998</v>
      </c>
      <c r="J81" s="68" t="s">
        <v>38</v>
      </c>
      <c r="K81" s="68" t="s">
        <v>38</v>
      </c>
      <c r="L81" s="68" t="s">
        <v>38</v>
      </c>
      <c r="M81" s="68" t="s">
        <v>38</v>
      </c>
      <c r="N81" s="68" t="s">
        <v>38</v>
      </c>
      <c r="O81" s="68" t="s">
        <v>38</v>
      </c>
      <c r="P81" s="65">
        <v>28952.14</v>
      </c>
      <c r="Q81" s="65" t="s">
        <v>38</v>
      </c>
      <c r="R81" s="122">
        <v>436047.32</v>
      </c>
      <c r="S81" s="122">
        <v>0</v>
      </c>
      <c r="T81" s="59"/>
      <c r="U81" s="59"/>
      <c r="V81" s="59"/>
      <c r="W81" s="59"/>
    </row>
    <row r="82" spans="1:23" x14ac:dyDescent="0.3">
      <c r="A82" s="133"/>
      <c r="B82" s="83" t="s">
        <v>92</v>
      </c>
      <c r="C82" s="85" t="s">
        <v>61</v>
      </c>
      <c r="D82" s="68">
        <v>5273.43</v>
      </c>
      <c r="E82" s="68">
        <v>5273.43</v>
      </c>
      <c r="F82" s="68">
        <v>5273.43</v>
      </c>
      <c r="G82" s="68">
        <v>5273.43</v>
      </c>
      <c r="H82" s="68">
        <v>5273.43</v>
      </c>
      <c r="I82" s="68">
        <v>5273.43</v>
      </c>
      <c r="J82" s="68">
        <v>2041.32</v>
      </c>
      <c r="K82" s="68" t="s">
        <v>38</v>
      </c>
      <c r="L82" s="68" t="s">
        <v>38</v>
      </c>
      <c r="M82" s="68" t="s">
        <v>38</v>
      </c>
      <c r="N82" s="68" t="s">
        <v>38</v>
      </c>
      <c r="O82" s="68" t="s">
        <v>38</v>
      </c>
      <c r="P82" s="65">
        <v>33681.9</v>
      </c>
      <c r="Q82" s="65" t="s">
        <v>38</v>
      </c>
      <c r="R82" s="131"/>
      <c r="S82" s="131"/>
      <c r="T82" s="59"/>
      <c r="U82" s="59"/>
      <c r="V82" s="59"/>
      <c r="W82" s="59"/>
    </row>
    <row r="83" spans="1:23" x14ac:dyDescent="0.3">
      <c r="A83" s="133"/>
      <c r="B83" s="83" t="s">
        <v>93</v>
      </c>
      <c r="C83" s="85" t="s">
        <v>61</v>
      </c>
      <c r="D83" s="68">
        <v>5273.43</v>
      </c>
      <c r="E83" s="68">
        <v>5273.43</v>
      </c>
      <c r="F83" s="68">
        <v>5273.43</v>
      </c>
      <c r="G83" s="68">
        <v>5273.43</v>
      </c>
      <c r="H83" s="68">
        <v>5103.3100000000004</v>
      </c>
      <c r="I83" s="68" t="s">
        <v>38</v>
      </c>
      <c r="J83" s="68" t="s">
        <v>38</v>
      </c>
      <c r="K83" s="68" t="s">
        <v>38</v>
      </c>
      <c r="L83" s="68" t="s">
        <v>38</v>
      </c>
      <c r="M83" s="68" t="s">
        <v>38</v>
      </c>
      <c r="N83" s="68" t="s">
        <v>38</v>
      </c>
      <c r="O83" s="68" t="s">
        <v>38</v>
      </c>
      <c r="P83" s="65">
        <v>26197.030000000002</v>
      </c>
      <c r="Q83" s="65" t="s">
        <v>38</v>
      </c>
      <c r="R83" s="131"/>
      <c r="S83" s="131"/>
      <c r="T83" s="59"/>
      <c r="U83" s="59"/>
      <c r="V83" s="59"/>
      <c r="W83" s="59"/>
    </row>
    <row r="84" spans="1:23" x14ac:dyDescent="0.3">
      <c r="A84" s="133"/>
      <c r="B84" s="83" t="s">
        <v>90</v>
      </c>
      <c r="C84" s="85" t="s">
        <v>61</v>
      </c>
      <c r="D84" s="68">
        <v>5273.43</v>
      </c>
      <c r="E84" s="68">
        <v>5273.43</v>
      </c>
      <c r="F84" s="68">
        <v>5273.43</v>
      </c>
      <c r="G84" s="68">
        <v>5273.43</v>
      </c>
      <c r="H84" s="68">
        <v>5103.3100000000004</v>
      </c>
      <c r="I84" s="68" t="s">
        <v>38</v>
      </c>
      <c r="J84" s="68" t="s">
        <v>38</v>
      </c>
      <c r="K84" s="68" t="s">
        <v>38</v>
      </c>
      <c r="L84" s="68" t="s">
        <v>38</v>
      </c>
      <c r="M84" s="68" t="s">
        <v>38</v>
      </c>
      <c r="N84" s="68" t="s">
        <v>38</v>
      </c>
      <c r="O84" s="68" t="s">
        <v>38</v>
      </c>
      <c r="P84" s="65">
        <v>26197.030000000002</v>
      </c>
      <c r="Q84" s="65" t="s">
        <v>38</v>
      </c>
      <c r="R84" s="131"/>
      <c r="S84" s="131"/>
      <c r="T84" s="59"/>
      <c r="U84" s="59"/>
      <c r="V84" s="60"/>
      <c r="W84" s="60"/>
    </row>
    <row r="85" spans="1:23" x14ac:dyDescent="0.3">
      <c r="A85" s="133"/>
      <c r="B85" s="83" t="s">
        <v>94</v>
      </c>
      <c r="C85" s="85" t="s">
        <v>61</v>
      </c>
      <c r="D85" s="68">
        <v>5273.43</v>
      </c>
      <c r="E85" s="68">
        <v>5273.43</v>
      </c>
      <c r="F85" s="68">
        <v>5273.43</v>
      </c>
      <c r="G85" s="68">
        <v>5273.43</v>
      </c>
      <c r="H85" s="68">
        <v>5273.43</v>
      </c>
      <c r="I85" s="68">
        <v>5273.43</v>
      </c>
      <c r="J85" s="70">
        <v>170.11</v>
      </c>
      <c r="K85" s="68" t="s">
        <v>38</v>
      </c>
      <c r="L85" s="68" t="s">
        <v>38</v>
      </c>
      <c r="M85" s="68" t="s">
        <v>38</v>
      </c>
      <c r="N85" s="68" t="s">
        <v>38</v>
      </c>
      <c r="O85" s="68" t="s">
        <v>38</v>
      </c>
      <c r="P85" s="65">
        <v>31810.690000000002</v>
      </c>
      <c r="Q85" s="65" t="s">
        <v>38</v>
      </c>
      <c r="R85" s="131"/>
      <c r="S85" s="131"/>
      <c r="T85" s="59"/>
      <c r="U85" s="59"/>
      <c r="V85" s="59"/>
      <c r="W85" s="59"/>
    </row>
    <row r="86" spans="1:23" x14ac:dyDescent="0.3">
      <c r="A86" s="133"/>
      <c r="B86" s="83" t="s">
        <v>95</v>
      </c>
      <c r="C86" s="85" t="s">
        <v>61</v>
      </c>
      <c r="D86" s="69" t="s">
        <v>38</v>
      </c>
      <c r="E86" s="69" t="s">
        <v>38</v>
      </c>
      <c r="F86" s="68" t="s">
        <v>38</v>
      </c>
      <c r="G86" s="68" t="s">
        <v>38</v>
      </c>
      <c r="H86" s="68">
        <v>170.11</v>
      </c>
      <c r="I86" s="68">
        <v>5273.43</v>
      </c>
      <c r="J86" s="68">
        <v>5273.43</v>
      </c>
      <c r="K86" s="68">
        <v>5273.43</v>
      </c>
      <c r="L86" s="68">
        <v>5273.43</v>
      </c>
      <c r="M86" s="68">
        <v>5273.43</v>
      </c>
      <c r="N86" s="68">
        <v>5253.53</v>
      </c>
      <c r="O86" s="68">
        <v>5191.04</v>
      </c>
      <c r="P86" s="65">
        <v>36981.83</v>
      </c>
      <c r="Q86" s="65" t="s">
        <v>38</v>
      </c>
      <c r="R86" s="131"/>
      <c r="S86" s="131"/>
      <c r="T86" s="59"/>
      <c r="U86" s="59"/>
      <c r="V86" s="59"/>
      <c r="W86" s="59"/>
    </row>
    <row r="87" spans="1:23" x14ac:dyDescent="0.3">
      <c r="A87" s="133"/>
      <c r="B87" s="83" t="s">
        <v>96</v>
      </c>
      <c r="C87" s="85" t="s">
        <v>61</v>
      </c>
      <c r="D87" s="69" t="s">
        <v>38</v>
      </c>
      <c r="E87" s="69" t="s">
        <v>38</v>
      </c>
      <c r="F87" s="68" t="s">
        <v>38</v>
      </c>
      <c r="G87" s="68" t="s">
        <v>38</v>
      </c>
      <c r="H87" s="68">
        <v>170.11</v>
      </c>
      <c r="I87" s="68">
        <v>5273.43</v>
      </c>
      <c r="J87" s="68">
        <v>5273.43</v>
      </c>
      <c r="K87" s="68">
        <v>5273.43</v>
      </c>
      <c r="L87" s="68">
        <v>5273.43</v>
      </c>
      <c r="M87" s="68">
        <v>5273.43</v>
      </c>
      <c r="N87" s="68">
        <v>5253.53</v>
      </c>
      <c r="O87" s="68">
        <v>5191.04</v>
      </c>
      <c r="P87" s="65">
        <v>36981.83</v>
      </c>
      <c r="Q87" s="65" t="s">
        <v>38</v>
      </c>
      <c r="R87" s="131"/>
      <c r="S87" s="131"/>
      <c r="T87" s="59"/>
      <c r="U87" s="59"/>
      <c r="V87" s="59"/>
      <c r="W87" s="59"/>
    </row>
    <row r="88" spans="1:23" x14ac:dyDescent="0.3">
      <c r="A88" s="133"/>
      <c r="B88" s="77" t="s">
        <v>97</v>
      </c>
      <c r="C88" s="85" t="s">
        <v>61</v>
      </c>
      <c r="D88" s="69" t="s">
        <v>38</v>
      </c>
      <c r="E88" s="68" t="s">
        <v>38</v>
      </c>
      <c r="F88" s="68" t="s">
        <v>38</v>
      </c>
      <c r="G88" s="68" t="s">
        <v>38</v>
      </c>
      <c r="H88" s="68" t="s">
        <v>38</v>
      </c>
      <c r="I88" s="68">
        <v>1582.03</v>
      </c>
      <c r="J88" s="68">
        <v>5273.43</v>
      </c>
      <c r="K88" s="68">
        <v>5273.43</v>
      </c>
      <c r="L88" s="68">
        <v>5273.43</v>
      </c>
      <c r="M88" s="68">
        <v>5273.43</v>
      </c>
      <c r="N88" s="68">
        <v>5253.53</v>
      </c>
      <c r="O88" s="68">
        <v>5191.04</v>
      </c>
      <c r="P88" s="65">
        <v>33120.32</v>
      </c>
      <c r="Q88" s="65" t="s">
        <v>38</v>
      </c>
      <c r="R88" s="131"/>
      <c r="S88" s="131"/>
      <c r="T88" s="59"/>
      <c r="U88" s="59"/>
      <c r="V88" s="59"/>
      <c r="W88" s="59"/>
    </row>
    <row r="89" spans="1:23" x14ac:dyDescent="0.3">
      <c r="A89" s="133"/>
      <c r="B89" s="77" t="s">
        <v>98</v>
      </c>
      <c r="C89" s="85" t="s">
        <v>61</v>
      </c>
      <c r="D89" s="68" t="s">
        <v>38</v>
      </c>
      <c r="E89" s="68" t="s">
        <v>38</v>
      </c>
      <c r="F89" s="68" t="s">
        <v>38</v>
      </c>
      <c r="G89" s="68" t="s">
        <v>38</v>
      </c>
      <c r="H89" s="68" t="s">
        <v>38</v>
      </c>
      <c r="I89" s="68" t="s">
        <v>38</v>
      </c>
      <c r="J89" s="70">
        <v>5103.32</v>
      </c>
      <c r="K89" s="68">
        <v>5273.43</v>
      </c>
      <c r="L89" s="68">
        <v>5273.43</v>
      </c>
      <c r="M89" s="68">
        <v>5273.43</v>
      </c>
      <c r="N89" s="68">
        <v>5253.53</v>
      </c>
      <c r="O89" s="68">
        <v>5191.04</v>
      </c>
      <c r="P89" s="65">
        <v>31368.18</v>
      </c>
      <c r="Q89" s="65" t="s">
        <v>38</v>
      </c>
      <c r="R89" s="131"/>
      <c r="S89" s="131"/>
      <c r="T89" s="59"/>
      <c r="U89" s="59"/>
      <c r="V89" s="59"/>
      <c r="W89" s="59"/>
    </row>
    <row r="90" spans="1:23" x14ac:dyDescent="0.3">
      <c r="A90" s="133"/>
      <c r="B90" s="77" t="s">
        <v>99</v>
      </c>
      <c r="C90" s="85" t="s">
        <v>61</v>
      </c>
      <c r="D90" s="69" t="s">
        <v>38</v>
      </c>
      <c r="E90" s="68" t="s">
        <v>38</v>
      </c>
      <c r="F90" s="68" t="s">
        <v>38</v>
      </c>
      <c r="G90" s="68" t="s">
        <v>38</v>
      </c>
      <c r="H90" s="68" t="s">
        <v>38</v>
      </c>
      <c r="I90" s="68" t="s">
        <v>38</v>
      </c>
      <c r="J90" s="70">
        <v>3232.1</v>
      </c>
      <c r="K90" s="68">
        <v>5273.43</v>
      </c>
      <c r="L90" s="68">
        <v>5273.43</v>
      </c>
      <c r="M90" s="68">
        <v>5273.43</v>
      </c>
      <c r="N90" s="68">
        <v>5253.53</v>
      </c>
      <c r="O90" s="68">
        <v>5191.04</v>
      </c>
      <c r="P90" s="65">
        <v>29496.959999999999</v>
      </c>
      <c r="Q90" s="65" t="s">
        <v>38</v>
      </c>
      <c r="R90" s="131"/>
      <c r="S90" s="131"/>
      <c r="T90" s="59"/>
      <c r="U90" s="59"/>
      <c r="V90" s="59"/>
      <c r="W90" s="59"/>
    </row>
    <row r="91" spans="1:23" x14ac:dyDescent="0.3">
      <c r="A91" s="133"/>
      <c r="B91" s="77" t="s">
        <v>100</v>
      </c>
      <c r="C91" s="85" t="s">
        <v>61</v>
      </c>
      <c r="D91" s="69" t="s">
        <v>38</v>
      </c>
      <c r="E91" s="68" t="s">
        <v>38</v>
      </c>
      <c r="F91" s="68" t="s">
        <v>38</v>
      </c>
      <c r="G91" s="68" t="s">
        <v>38</v>
      </c>
      <c r="H91" s="68" t="s">
        <v>38</v>
      </c>
      <c r="I91" s="68" t="s">
        <v>38</v>
      </c>
      <c r="J91" s="70" t="s">
        <v>38</v>
      </c>
      <c r="K91" s="68" t="s">
        <v>38</v>
      </c>
      <c r="L91" s="68" t="s">
        <v>38</v>
      </c>
      <c r="M91" s="68" t="s">
        <v>38</v>
      </c>
      <c r="N91" s="68">
        <v>5253.53</v>
      </c>
      <c r="O91" s="68">
        <v>5191.04</v>
      </c>
      <c r="P91" s="65">
        <v>10444.57</v>
      </c>
      <c r="Q91" s="65" t="s">
        <v>38</v>
      </c>
      <c r="R91" s="131"/>
      <c r="S91" s="131"/>
      <c r="T91" s="59"/>
      <c r="U91" s="59"/>
      <c r="V91" s="59"/>
      <c r="W91" s="59"/>
    </row>
    <row r="92" spans="1:23" x14ac:dyDescent="0.3">
      <c r="A92" s="134" t="s">
        <v>12</v>
      </c>
      <c r="B92" s="134"/>
      <c r="C92" s="134"/>
      <c r="D92" s="71">
        <v>26367.15</v>
      </c>
      <c r="E92" s="71">
        <v>26367.15</v>
      </c>
      <c r="F92" s="71">
        <v>26367.15</v>
      </c>
      <c r="G92" s="71">
        <v>26367.15</v>
      </c>
      <c r="H92" s="71">
        <v>26367.130000000005</v>
      </c>
      <c r="I92" s="71">
        <v>25260.739999999998</v>
      </c>
      <c r="J92" s="71">
        <v>26367.14</v>
      </c>
      <c r="K92" s="71">
        <v>26367.15</v>
      </c>
      <c r="L92" s="71">
        <v>26367.15</v>
      </c>
      <c r="M92" s="71">
        <v>26367.15</v>
      </c>
      <c r="N92" s="71">
        <v>31521.179999999997</v>
      </c>
      <c r="O92" s="71">
        <v>31146.240000000002</v>
      </c>
      <c r="P92" s="80">
        <v>325232.48</v>
      </c>
      <c r="Q92" s="71">
        <v>0</v>
      </c>
      <c r="R92" s="80">
        <v>436047.32</v>
      </c>
      <c r="S92" s="81">
        <v>0</v>
      </c>
      <c r="T92" s="59"/>
      <c r="U92" s="59"/>
      <c r="V92" s="59"/>
      <c r="W92" s="59"/>
    </row>
    <row r="93" spans="1:23" x14ac:dyDescent="0.3">
      <c r="A93" s="130" t="s">
        <v>27</v>
      </c>
      <c r="B93" s="130"/>
      <c r="C93" s="130"/>
      <c r="D93" s="72">
        <v>26367.15</v>
      </c>
      <c r="E93" s="72">
        <v>26367.15</v>
      </c>
      <c r="F93" s="72">
        <v>26367.15</v>
      </c>
      <c r="G93" s="72">
        <v>26367.15</v>
      </c>
      <c r="H93" s="72">
        <v>26367.130000000005</v>
      </c>
      <c r="I93" s="72">
        <v>25260.739999999998</v>
      </c>
      <c r="J93" s="72">
        <v>26367.14</v>
      </c>
      <c r="K93" s="72">
        <v>26367.15</v>
      </c>
      <c r="L93" s="72">
        <v>26367.15</v>
      </c>
      <c r="M93" s="72">
        <v>26367.15</v>
      </c>
      <c r="N93" s="72">
        <v>31521.179999999997</v>
      </c>
      <c r="O93" s="72">
        <v>31146.240000000002</v>
      </c>
      <c r="P93" s="72">
        <v>325232.48</v>
      </c>
      <c r="Q93" s="72">
        <v>0</v>
      </c>
      <c r="R93" s="72">
        <v>436047.32</v>
      </c>
      <c r="S93" s="72"/>
      <c r="T93" s="59"/>
      <c r="U93" s="59"/>
      <c r="V93" s="59"/>
      <c r="W93" s="59"/>
    </row>
    <row r="94" spans="1:23" x14ac:dyDescent="0.3">
      <c r="A94" s="130" t="s">
        <v>62</v>
      </c>
      <c r="B94" s="130"/>
      <c r="C94" s="130"/>
      <c r="D94" s="72">
        <v>204200.68999999997</v>
      </c>
      <c r="E94" s="72">
        <v>198176.81083333329</v>
      </c>
      <c r="F94" s="72">
        <v>198891.93083333332</v>
      </c>
      <c r="G94" s="72">
        <v>202848.56096774191</v>
      </c>
      <c r="H94" s="72">
        <v>262961.74</v>
      </c>
      <c r="I94" s="72">
        <v>198853.55999999997</v>
      </c>
      <c r="J94" s="72">
        <v>196957.8</v>
      </c>
      <c r="K94" s="72">
        <v>252622.42999999996</v>
      </c>
      <c r="L94" s="72">
        <v>228358.27</v>
      </c>
      <c r="M94" s="72">
        <v>199248.71</v>
      </c>
      <c r="N94" s="72">
        <v>244374.40999999997</v>
      </c>
      <c r="O94" s="72">
        <v>238355.61</v>
      </c>
      <c r="P94" s="72">
        <v>2625850.5226344084</v>
      </c>
      <c r="Q94" s="72">
        <v>57668.975185983392</v>
      </c>
      <c r="R94" s="72">
        <v>4247832.4000000004</v>
      </c>
      <c r="S94" s="72"/>
      <c r="T94" s="59"/>
      <c r="U94" s="59"/>
      <c r="V94" s="59"/>
      <c r="W94" s="59"/>
    </row>
    <row r="95" spans="1:23" x14ac:dyDescent="0.3">
      <c r="A95" s="132" t="s">
        <v>70</v>
      </c>
      <c r="B95" s="83" t="s">
        <v>101</v>
      </c>
      <c r="C95" s="48" t="s">
        <v>66</v>
      </c>
      <c r="D95" s="68">
        <v>5273.43</v>
      </c>
      <c r="E95" s="68">
        <v>5273.43</v>
      </c>
      <c r="F95" s="68">
        <v>5273.43</v>
      </c>
      <c r="G95" s="68">
        <v>5273.43</v>
      </c>
      <c r="H95" s="68">
        <v>680.44</v>
      </c>
      <c r="I95" s="68" t="s">
        <v>38</v>
      </c>
      <c r="J95" s="68" t="s">
        <v>38</v>
      </c>
      <c r="K95" s="68" t="s">
        <v>38</v>
      </c>
      <c r="L95" s="68" t="s">
        <v>38</v>
      </c>
      <c r="M95" s="64" t="s">
        <v>38</v>
      </c>
      <c r="N95" s="68" t="s">
        <v>38</v>
      </c>
      <c r="O95" s="68" t="s">
        <v>38</v>
      </c>
      <c r="P95" s="65">
        <v>21774.16</v>
      </c>
      <c r="Q95" s="65" t="s">
        <v>38</v>
      </c>
      <c r="R95" s="122">
        <v>373754.85</v>
      </c>
      <c r="S95" s="122">
        <v>0</v>
      </c>
      <c r="T95" s="59"/>
      <c r="U95" s="59"/>
      <c r="V95" s="59"/>
      <c r="W95" s="59"/>
    </row>
    <row r="96" spans="1:23" x14ac:dyDescent="0.3">
      <c r="A96" s="133"/>
      <c r="B96" s="83" t="s">
        <v>102</v>
      </c>
      <c r="C96" s="48" t="s">
        <v>66</v>
      </c>
      <c r="D96" s="68">
        <v>5273.43</v>
      </c>
      <c r="E96" s="68">
        <v>5273.43</v>
      </c>
      <c r="F96" s="68">
        <v>5273.43</v>
      </c>
      <c r="G96" s="68">
        <v>5273.43</v>
      </c>
      <c r="H96" s="68">
        <v>5273.43</v>
      </c>
      <c r="I96" s="68">
        <v>5273.43</v>
      </c>
      <c r="J96" s="68">
        <v>5273.43</v>
      </c>
      <c r="K96" s="68">
        <v>5273.43</v>
      </c>
      <c r="L96" s="68">
        <v>5273.43</v>
      </c>
      <c r="M96" s="68">
        <v>5273.43</v>
      </c>
      <c r="N96" s="68">
        <v>5253.53</v>
      </c>
      <c r="O96" s="68">
        <v>5191.04</v>
      </c>
      <c r="P96" s="65">
        <v>63178.87</v>
      </c>
      <c r="Q96" s="65" t="s">
        <v>38</v>
      </c>
      <c r="R96" s="131"/>
      <c r="S96" s="131"/>
      <c r="T96" s="59"/>
      <c r="U96" s="59"/>
      <c r="V96" s="59"/>
      <c r="W96" s="59"/>
    </row>
    <row r="97" spans="1:23" x14ac:dyDescent="0.3">
      <c r="A97" s="133"/>
      <c r="B97" s="83" t="s">
        <v>103</v>
      </c>
      <c r="C97" s="48" t="s">
        <v>66</v>
      </c>
      <c r="D97" s="68" t="s">
        <v>38</v>
      </c>
      <c r="E97" s="68">
        <v>4592.99</v>
      </c>
      <c r="F97" s="68">
        <v>5273.43</v>
      </c>
      <c r="G97" s="68">
        <v>5273.43</v>
      </c>
      <c r="H97" s="68">
        <v>5273.43</v>
      </c>
      <c r="I97" s="68">
        <v>5273.43</v>
      </c>
      <c r="J97" s="68">
        <v>5273.43</v>
      </c>
      <c r="K97" s="68">
        <v>5273.43</v>
      </c>
      <c r="L97" s="68">
        <v>5273.43</v>
      </c>
      <c r="M97" s="68">
        <v>3742.43</v>
      </c>
      <c r="N97" s="70" t="s">
        <v>38</v>
      </c>
      <c r="O97" s="70" t="s">
        <v>38</v>
      </c>
      <c r="P97" s="65">
        <v>45249.43</v>
      </c>
      <c r="Q97" s="65" t="s">
        <v>38</v>
      </c>
      <c r="R97" s="131"/>
      <c r="S97" s="131"/>
      <c r="T97" s="59"/>
      <c r="U97" s="59"/>
      <c r="V97" s="59"/>
      <c r="W97" s="59"/>
    </row>
    <row r="98" spans="1:23" ht="15.6" customHeight="1" x14ac:dyDescent="0.3">
      <c r="A98" s="133"/>
      <c r="B98" s="83" t="s">
        <v>104</v>
      </c>
      <c r="C98" s="48" t="s">
        <v>66</v>
      </c>
      <c r="D98" s="68" t="s">
        <v>38</v>
      </c>
      <c r="E98" s="68" t="s">
        <v>38</v>
      </c>
      <c r="F98" s="68" t="s">
        <v>38</v>
      </c>
      <c r="G98" s="68" t="s">
        <v>38</v>
      </c>
      <c r="H98" s="68" t="s">
        <v>38</v>
      </c>
      <c r="I98" s="68">
        <v>2109.37</v>
      </c>
      <c r="J98" s="68">
        <v>5273.43</v>
      </c>
      <c r="K98" s="68">
        <v>5273.43</v>
      </c>
      <c r="L98" s="68">
        <v>5273.43</v>
      </c>
      <c r="M98" s="68">
        <v>5273.43</v>
      </c>
      <c r="N98" s="68">
        <v>5253.53</v>
      </c>
      <c r="O98" s="68">
        <v>5191.04</v>
      </c>
      <c r="P98" s="65">
        <v>33647.659999999996</v>
      </c>
      <c r="Q98" s="65" t="s">
        <v>38</v>
      </c>
      <c r="R98" s="131"/>
      <c r="S98" s="131"/>
      <c r="T98" s="59"/>
      <c r="U98" s="59"/>
      <c r="V98" s="59"/>
      <c r="W98" s="59"/>
    </row>
    <row r="99" spans="1:23" x14ac:dyDescent="0.3">
      <c r="A99" s="133"/>
      <c r="B99" s="83" t="s">
        <v>105</v>
      </c>
      <c r="C99" s="48" t="s">
        <v>66</v>
      </c>
      <c r="D99" s="68" t="s">
        <v>38</v>
      </c>
      <c r="E99" s="68" t="s">
        <v>38</v>
      </c>
      <c r="F99" s="68" t="s">
        <v>38</v>
      </c>
      <c r="G99" s="68" t="s">
        <v>38</v>
      </c>
      <c r="H99" s="68" t="s">
        <v>38</v>
      </c>
      <c r="I99" s="68" t="s">
        <v>38</v>
      </c>
      <c r="J99" s="68" t="s">
        <v>38</v>
      </c>
      <c r="K99" s="68" t="s">
        <v>38</v>
      </c>
      <c r="L99" s="68" t="s">
        <v>38</v>
      </c>
      <c r="M99" s="68">
        <v>1530.99</v>
      </c>
      <c r="N99" s="68">
        <v>5253.53</v>
      </c>
      <c r="O99" s="70">
        <v>5191.04</v>
      </c>
      <c r="P99" s="65">
        <v>11975.56</v>
      </c>
      <c r="Q99" s="65" t="s">
        <v>38</v>
      </c>
      <c r="R99" s="131"/>
      <c r="S99" s="131"/>
      <c r="T99" s="59"/>
      <c r="U99" s="59"/>
      <c r="V99" s="59"/>
      <c r="W99" s="59"/>
    </row>
    <row r="100" spans="1:23" x14ac:dyDescent="0.3">
      <c r="A100" s="133"/>
      <c r="B100" s="83" t="s">
        <v>106</v>
      </c>
      <c r="C100" s="48" t="s">
        <v>67</v>
      </c>
      <c r="D100" s="68" t="s">
        <v>38</v>
      </c>
      <c r="E100" s="68" t="s">
        <v>38</v>
      </c>
      <c r="F100" s="68" t="s">
        <v>38</v>
      </c>
      <c r="G100" s="68" t="s">
        <v>38</v>
      </c>
      <c r="H100" s="68" t="s">
        <v>38</v>
      </c>
      <c r="I100" s="68" t="s">
        <v>38</v>
      </c>
      <c r="J100" s="68" t="s">
        <v>38</v>
      </c>
      <c r="K100" s="68" t="s">
        <v>38</v>
      </c>
      <c r="L100" s="68" t="s">
        <v>38</v>
      </c>
      <c r="M100" s="64" t="s">
        <v>38</v>
      </c>
      <c r="N100" s="68" t="s">
        <v>38</v>
      </c>
      <c r="O100" s="68" t="s">
        <v>38</v>
      </c>
      <c r="P100" s="65">
        <v>0</v>
      </c>
      <c r="Q100" s="65" t="s">
        <v>38</v>
      </c>
      <c r="R100" s="131"/>
      <c r="S100" s="131"/>
      <c r="T100" s="59"/>
      <c r="U100" s="59"/>
      <c r="V100" s="59"/>
      <c r="W100" s="59"/>
    </row>
    <row r="101" spans="1:23" x14ac:dyDescent="0.3">
      <c r="A101" s="133"/>
      <c r="B101" s="83" t="s">
        <v>107</v>
      </c>
      <c r="C101" s="48" t="s">
        <v>67</v>
      </c>
      <c r="D101" s="68" t="s">
        <v>38</v>
      </c>
      <c r="E101" s="69" t="s">
        <v>38</v>
      </c>
      <c r="F101" s="68" t="s">
        <v>38</v>
      </c>
      <c r="G101" s="68" t="s">
        <v>38</v>
      </c>
      <c r="H101" s="68" t="s">
        <v>38</v>
      </c>
      <c r="I101" s="68" t="s">
        <v>38</v>
      </c>
      <c r="J101" s="68" t="s">
        <v>38</v>
      </c>
      <c r="K101" s="68" t="s">
        <v>38</v>
      </c>
      <c r="L101" s="68" t="s">
        <v>38</v>
      </c>
      <c r="M101" s="68" t="s">
        <v>38</v>
      </c>
      <c r="N101" s="68" t="s">
        <v>38</v>
      </c>
      <c r="O101" s="68" t="s">
        <v>38</v>
      </c>
      <c r="P101" s="65">
        <v>0</v>
      </c>
      <c r="Q101" s="65" t="s">
        <v>38</v>
      </c>
      <c r="R101" s="131"/>
      <c r="S101" s="131"/>
      <c r="T101" s="59"/>
      <c r="U101" s="59"/>
      <c r="V101" s="59"/>
      <c r="W101" s="59"/>
    </row>
    <row r="102" spans="1:23" x14ac:dyDescent="0.3">
      <c r="A102" s="133"/>
      <c r="B102" s="83" t="s">
        <v>108</v>
      </c>
      <c r="C102" s="48" t="s">
        <v>67</v>
      </c>
      <c r="D102" s="68" t="s">
        <v>38</v>
      </c>
      <c r="E102" s="69" t="s">
        <v>38</v>
      </c>
      <c r="F102" s="68" t="s">
        <v>38</v>
      </c>
      <c r="G102" s="68" t="s">
        <v>38</v>
      </c>
      <c r="H102" s="68" t="s">
        <v>38</v>
      </c>
      <c r="I102" s="68" t="s">
        <v>38</v>
      </c>
      <c r="J102" s="68" t="s">
        <v>38</v>
      </c>
      <c r="K102" s="68" t="s">
        <v>38</v>
      </c>
      <c r="L102" s="68" t="s">
        <v>38</v>
      </c>
      <c r="M102" s="68" t="s">
        <v>38</v>
      </c>
      <c r="N102" s="68" t="s">
        <v>38</v>
      </c>
      <c r="O102" s="68" t="s">
        <v>38</v>
      </c>
      <c r="P102" s="65">
        <v>0</v>
      </c>
      <c r="Q102" s="65" t="s">
        <v>38</v>
      </c>
      <c r="R102" s="131"/>
      <c r="S102" s="131"/>
      <c r="T102" s="59"/>
      <c r="U102" s="59"/>
      <c r="V102" s="59"/>
      <c r="W102" s="59"/>
    </row>
    <row r="103" spans="1:23" x14ac:dyDescent="0.3">
      <c r="A103" s="134" t="s">
        <v>12</v>
      </c>
      <c r="B103" s="134"/>
      <c r="C103" s="134"/>
      <c r="D103" s="71">
        <v>10546.86</v>
      </c>
      <c r="E103" s="71">
        <v>15139.85</v>
      </c>
      <c r="F103" s="71">
        <v>15820.29</v>
      </c>
      <c r="G103" s="71">
        <v>15820.29</v>
      </c>
      <c r="H103" s="71">
        <v>11227.300000000001</v>
      </c>
      <c r="I103" s="71">
        <v>12656.23</v>
      </c>
      <c r="J103" s="71">
        <v>15820.29</v>
      </c>
      <c r="K103" s="71">
        <v>15820.29</v>
      </c>
      <c r="L103" s="71">
        <v>15820.29</v>
      </c>
      <c r="M103" s="71">
        <v>15820.28</v>
      </c>
      <c r="N103" s="71">
        <v>15760.59</v>
      </c>
      <c r="O103" s="71">
        <v>15573.119999999999</v>
      </c>
      <c r="P103" s="80">
        <v>175825.68</v>
      </c>
      <c r="Q103" s="71">
        <v>0</v>
      </c>
      <c r="R103" s="80">
        <v>373754.85</v>
      </c>
      <c r="S103" s="81">
        <v>0</v>
      </c>
      <c r="T103" s="59"/>
      <c r="U103" s="59"/>
      <c r="V103" s="59"/>
      <c r="W103" s="59"/>
    </row>
    <row r="104" spans="1:23" x14ac:dyDescent="0.3">
      <c r="A104" s="130" t="s">
        <v>31</v>
      </c>
      <c r="B104" s="130"/>
      <c r="C104" s="130"/>
      <c r="D104" s="72">
        <v>10546.86</v>
      </c>
      <c r="E104" s="72">
        <v>15139.85</v>
      </c>
      <c r="F104" s="72">
        <v>15820.29</v>
      </c>
      <c r="G104" s="72">
        <v>15820.29</v>
      </c>
      <c r="H104" s="72">
        <v>11227.300000000001</v>
      </c>
      <c r="I104" s="72">
        <v>12656.23</v>
      </c>
      <c r="J104" s="72">
        <v>15820.29</v>
      </c>
      <c r="K104" s="72">
        <v>15820.29</v>
      </c>
      <c r="L104" s="72">
        <v>15820.29</v>
      </c>
      <c r="M104" s="72">
        <v>15820.28</v>
      </c>
      <c r="N104" s="72">
        <v>15760.59</v>
      </c>
      <c r="O104" s="72">
        <v>15573.119999999999</v>
      </c>
      <c r="P104" s="72">
        <v>175825.68</v>
      </c>
      <c r="Q104" s="72">
        <v>0</v>
      </c>
      <c r="R104" s="72">
        <v>373754.85</v>
      </c>
      <c r="S104" s="72">
        <v>0</v>
      </c>
      <c r="T104" s="59"/>
      <c r="U104" s="59"/>
      <c r="V104" s="59"/>
      <c r="W104" s="59"/>
    </row>
    <row r="105" spans="1:23" s="88" customFormat="1" x14ac:dyDescent="0.3">
      <c r="A105" s="130" t="s">
        <v>71</v>
      </c>
      <c r="B105" s="130"/>
      <c r="C105" s="130"/>
      <c r="D105" s="72">
        <v>214747.55</v>
      </c>
      <c r="E105" s="72">
        <v>213316.6608333333</v>
      </c>
      <c r="F105" s="72">
        <v>214712.22083333333</v>
      </c>
      <c r="G105" s="72">
        <v>218668.85096774192</v>
      </c>
      <c r="H105" s="72">
        <v>274189.03999999998</v>
      </c>
      <c r="I105" s="72">
        <v>211509.78999999998</v>
      </c>
      <c r="J105" s="72">
        <v>212778.09</v>
      </c>
      <c r="K105" s="72">
        <v>268442.71999999997</v>
      </c>
      <c r="L105" s="72">
        <v>244178.56</v>
      </c>
      <c r="M105" s="72">
        <v>215068.99</v>
      </c>
      <c r="N105" s="72">
        <v>260134.99999999997</v>
      </c>
      <c r="O105" s="72">
        <v>253928.72999999998</v>
      </c>
      <c r="P105" s="72">
        <v>2801676.2026344086</v>
      </c>
      <c r="Q105" s="72">
        <v>57668.975185983392</v>
      </c>
      <c r="R105" s="72">
        <v>4621587.25</v>
      </c>
      <c r="S105" s="72">
        <v>0</v>
      </c>
      <c r="T105" s="87"/>
      <c r="U105" s="87"/>
      <c r="V105" s="87"/>
      <c r="W105" s="87"/>
    </row>
    <row r="106" spans="1:23" x14ac:dyDescent="0.3">
      <c r="D106" s="73"/>
      <c r="E106" s="73"/>
      <c r="F106" s="73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59"/>
      <c r="U106" s="59"/>
      <c r="V106" s="59"/>
      <c r="W106" s="59"/>
    </row>
    <row r="107" spans="1:23" x14ac:dyDescent="0.3">
      <c r="D107" s="73"/>
      <c r="E107" s="73"/>
      <c r="F107" s="73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59"/>
      <c r="U107" s="59"/>
      <c r="V107" s="59"/>
      <c r="W107" s="59"/>
    </row>
    <row r="108" spans="1:23" x14ac:dyDescent="0.3">
      <c r="D108" s="73"/>
      <c r="E108" s="73"/>
      <c r="F108" s="73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59"/>
      <c r="U108" s="59"/>
      <c r="V108" s="59"/>
      <c r="W108" s="59"/>
    </row>
    <row r="109" spans="1:23" x14ac:dyDescent="0.3">
      <c r="D109" s="73"/>
      <c r="E109" s="73"/>
      <c r="F109" s="73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59"/>
      <c r="U109" s="59"/>
      <c r="V109" s="59"/>
      <c r="W109" s="59"/>
    </row>
    <row r="110" spans="1:23" x14ac:dyDescent="0.3">
      <c r="D110" s="73"/>
      <c r="E110" s="73"/>
      <c r="F110" s="73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59"/>
      <c r="U110" s="59"/>
      <c r="V110" s="59"/>
      <c r="W110" s="59"/>
    </row>
    <row r="111" spans="1:23" x14ac:dyDescent="0.3">
      <c r="D111" s="73"/>
      <c r="E111" s="73"/>
      <c r="F111" s="73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59"/>
      <c r="U111" s="59"/>
      <c r="V111" s="59"/>
      <c r="W111" s="59"/>
    </row>
    <row r="112" spans="1:23" x14ac:dyDescent="0.3">
      <c r="D112" s="61"/>
      <c r="E112" s="61"/>
      <c r="F112" s="61"/>
      <c r="G112" s="61"/>
      <c r="H112" s="61"/>
      <c r="I112" s="61"/>
      <c r="J112" s="61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</row>
    <row r="113" spans="4:23" x14ac:dyDescent="0.3">
      <c r="D113" s="61"/>
      <c r="E113" s="61"/>
      <c r="F113" s="61"/>
      <c r="G113" s="61"/>
      <c r="H113" s="61"/>
      <c r="I113" s="61"/>
      <c r="J113" s="61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</row>
    <row r="114" spans="4:23" x14ac:dyDescent="0.3">
      <c r="D114" s="61"/>
      <c r="E114" s="61"/>
      <c r="F114" s="61"/>
      <c r="G114" s="61"/>
      <c r="H114" s="61"/>
      <c r="I114" s="61"/>
      <c r="J114" s="61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4:23" x14ac:dyDescent="0.3">
      <c r="D115" s="61"/>
      <c r="E115" s="61"/>
      <c r="F115" s="61"/>
      <c r="G115" s="61"/>
      <c r="H115" s="61"/>
      <c r="I115" s="61"/>
      <c r="J115" s="61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</row>
    <row r="116" spans="4:23" x14ac:dyDescent="0.3">
      <c r="D116" s="61"/>
      <c r="E116" s="61"/>
      <c r="F116" s="61"/>
      <c r="G116" s="61"/>
      <c r="H116" s="61"/>
      <c r="I116" s="61"/>
      <c r="J116" s="61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</row>
    <row r="117" spans="4:23" x14ac:dyDescent="0.3">
      <c r="D117" s="61"/>
      <c r="E117" s="61"/>
      <c r="F117" s="61"/>
      <c r="G117" s="61"/>
      <c r="H117" s="61"/>
      <c r="I117" s="61"/>
      <c r="J117" s="61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</row>
    <row r="118" spans="4:23" x14ac:dyDescent="0.3">
      <c r="D118" s="61"/>
      <c r="E118" s="61"/>
      <c r="F118" s="61"/>
      <c r="G118" s="61"/>
      <c r="H118" s="61"/>
      <c r="I118" s="61"/>
      <c r="J118" s="61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</row>
    <row r="119" spans="4:23" x14ac:dyDescent="0.3">
      <c r="D119" s="61"/>
      <c r="E119" s="61"/>
      <c r="F119" s="61"/>
      <c r="G119" s="61"/>
      <c r="H119" s="61"/>
      <c r="I119" s="61"/>
      <c r="J119" s="61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</row>
    <row r="120" spans="4:23" x14ac:dyDescent="0.3">
      <c r="D120" s="61"/>
      <c r="E120" s="61"/>
      <c r="F120" s="61"/>
      <c r="G120" s="61"/>
      <c r="H120" s="61"/>
      <c r="I120" s="61"/>
      <c r="J120" s="61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</row>
    <row r="121" spans="4:23" x14ac:dyDescent="0.3">
      <c r="D121" s="61"/>
      <c r="E121" s="61"/>
      <c r="F121" s="61"/>
      <c r="G121" s="61"/>
      <c r="H121" s="61"/>
      <c r="I121" s="61"/>
      <c r="J121" s="61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</row>
    <row r="122" spans="4:23" x14ac:dyDescent="0.3">
      <c r="D122" s="61"/>
      <c r="E122" s="61"/>
      <c r="F122" s="61"/>
      <c r="G122" s="61"/>
      <c r="H122" s="61"/>
      <c r="I122" s="61"/>
      <c r="J122" s="61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</row>
    <row r="123" spans="4:23" x14ac:dyDescent="0.3">
      <c r="D123" s="61"/>
      <c r="E123" s="61"/>
      <c r="F123" s="61"/>
      <c r="G123" s="61"/>
      <c r="H123" s="61"/>
      <c r="I123" s="61"/>
      <c r="J123" s="61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</row>
    <row r="124" spans="4:23" x14ac:dyDescent="0.3">
      <c r="D124" s="61"/>
      <c r="E124" s="61"/>
      <c r="F124" s="61"/>
      <c r="G124" s="61"/>
      <c r="H124" s="61"/>
      <c r="I124" s="61"/>
      <c r="J124" s="61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</row>
    <row r="125" spans="4:23" x14ac:dyDescent="0.3">
      <c r="D125" s="61"/>
      <c r="E125" s="61"/>
      <c r="F125" s="61"/>
      <c r="G125" s="61"/>
      <c r="H125" s="61"/>
      <c r="I125" s="61"/>
      <c r="J125" s="61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</row>
  </sheetData>
  <sheetProtection algorithmName="SHA-512" hashValue="akr0xbGu6TA9dK56WgZmD7baQDX5ZEpkJaQ5BEDoaiWVxuBwjyUHP1P8cRdHLAsHMLu3SAjCgvIX620mUWLmLw==" saltValue="l17qryaWd9E62gw5RlPfog==" spinCount="100000" sheet="1" objects="1" scenarios="1"/>
  <mergeCells count="82">
    <mergeCell ref="S52:S53"/>
    <mergeCell ref="R32:R33"/>
    <mergeCell ref="R34:R35"/>
    <mergeCell ref="R36:R37"/>
    <mergeCell ref="S32:S33"/>
    <mergeCell ref="S34:S35"/>
    <mergeCell ref="S36:S37"/>
    <mergeCell ref="R52:R53"/>
    <mergeCell ref="A47:C47"/>
    <mergeCell ref="A48:A54"/>
    <mergeCell ref="A23:C23"/>
    <mergeCell ref="A24:A30"/>
    <mergeCell ref="A1:S1"/>
    <mergeCell ref="A2:S2"/>
    <mergeCell ref="R18:R19"/>
    <mergeCell ref="S18:S19"/>
    <mergeCell ref="R24:R25"/>
    <mergeCell ref="R28:R29"/>
    <mergeCell ref="S28:S29"/>
    <mergeCell ref="R26:R27"/>
    <mergeCell ref="S24:S25"/>
    <mergeCell ref="S26:S27"/>
    <mergeCell ref="S48:S49"/>
    <mergeCell ref="S50:S51"/>
    <mergeCell ref="A105:C105"/>
    <mergeCell ref="A103:C103"/>
    <mergeCell ref="A93:C93"/>
    <mergeCell ref="A94:C94"/>
    <mergeCell ref="A95:A102"/>
    <mergeCell ref="A77:C77"/>
    <mergeCell ref="A56:A68"/>
    <mergeCell ref="R70:R71"/>
    <mergeCell ref="R72:R73"/>
    <mergeCell ref="R74:R75"/>
    <mergeCell ref="R64:R67"/>
    <mergeCell ref="A69:C69"/>
    <mergeCell ref="A70:A76"/>
    <mergeCell ref="A104:C104"/>
    <mergeCell ref="S95:S102"/>
    <mergeCell ref="A79:C79"/>
    <mergeCell ref="A81:A91"/>
    <mergeCell ref="R81:R91"/>
    <mergeCell ref="S81:S91"/>
    <mergeCell ref="A92:C92"/>
    <mergeCell ref="A80:C80"/>
    <mergeCell ref="R95:R102"/>
    <mergeCell ref="S64:S67"/>
    <mergeCell ref="S70:S71"/>
    <mergeCell ref="S72:S73"/>
    <mergeCell ref="S74:S75"/>
    <mergeCell ref="R56:R59"/>
    <mergeCell ref="R60:R63"/>
    <mergeCell ref="S56:S59"/>
    <mergeCell ref="S60:S63"/>
    <mergeCell ref="R16:R17"/>
    <mergeCell ref="S16:S17"/>
    <mergeCell ref="R20:R21"/>
    <mergeCell ref="S20:S21"/>
    <mergeCell ref="A55:C55"/>
    <mergeCell ref="A32:A38"/>
    <mergeCell ref="A39:C39"/>
    <mergeCell ref="A40:A46"/>
    <mergeCell ref="S42:S43"/>
    <mergeCell ref="S40:S41"/>
    <mergeCell ref="R40:R41"/>
    <mergeCell ref="R42:R43"/>
    <mergeCell ref="R44:R45"/>
    <mergeCell ref="S44:S45"/>
    <mergeCell ref="R48:R49"/>
    <mergeCell ref="R50:R51"/>
    <mergeCell ref="R4:R5"/>
    <mergeCell ref="S4:S5"/>
    <mergeCell ref="R6:R7"/>
    <mergeCell ref="R8:R9"/>
    <mergeCell ref="S6:S7"/>
    <mergeCell ref="S8:S9"/>
    <mergeCell ref="A4:A10"/>
    <mergeCell ref="A31:C31"/>
    <mergeCell ref="A11:C11"/>
    <mergeCell ref="A12:A14"/>
    <mergeCell ref="A15:C15"/>
    <mergeCell ref="A16:A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988</Categoria>
    <PublishingStartDate xmlns="http://schemas.microsoft.com/sharepoint/v3" xsi:nil="true"/>
    <Descricao xmlns="24003ef3-82b1-4b90-adc4-89fb7d24a536">Prestação de Contas RGD 2023-2024</Descricao>
    <Downloads xmlns="24003ef3-82b1-4b90-adc4-89fb7d24a5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474FA4-B870-44A0-AB64-2DCEF73E242D}">
  <ds:schemaRefs>
    <ds:schemaRef ds:uri="18f25f3e-2d5e-4165-aeba-b7919ba7c5aa"/>
    <ds:schemaRef ds:uri="http://purl.org/dc/terms/"/>
    <ds:schemaRef ds:uri="6055f34b-74c8-46b4-9b53-bace956d028b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4236B5-426A-41E7-A408-E5367BD8A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B4E2A9-99C6-49AE-BB76-E6B4F58C6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RGD 2023-2024_Original</vt:lpstr>
      <vt:lpstr>Prestação de Contas</vt:lpstr>
      <vt:lpstr>'RGD 2023-2024_Original'!Area_de_impressao</vt:lpstr>
      <vt:lpstr>'RGD 2023-2024_Original'!Titulos_de_impressao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Prestação de Contas RGD 2023-2024</dc:title>
  <dc:subject/>
  <dc:creator>Charles Uelse Ferreira Bastos</dc:creator>
  <cp:keywords/>
  <dc:description/>
  <cp:lastModifiedBy>Nicolas Barbosa Brandao</cp:lastModifiedBy>
  <cp:revision/>
  <dcterms:created xsi:type="dcterms:W3CDTF">2020-07-15T16:14:58Z</dcterms:created>
  <dcterms:modified xsi:type="dcterms:W3CDTF">2025-02-19T19:46:44Z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674e31-9ecb-47d4-959b-88c495837c24_Enabled">
    <vt:lpwstr>True</vt:lpwstr>
  </property>
  <property fmtid="{D5CDD505-2E9C-101B-9397-08002B2CF9AE}" pid="3" name="MSIP_Label_bd674e31-9ecb-47d4-959b-88c495837c24_SiteId">
    <vt:lpwstr>ab9bba98-684a-43fb-add8-9c2bebede229</vt:lpwstr>
  </property>
  <property fmtid="{D5CDD505-2E9C-101B-9397-08002B2CF9AE}" pid="4" name="MSIP_Label_bd674e31-9ecb-47d4-959b-88c495837c24_Owner">
    <vt:lpwstr>c056366@corp.caixa.gov.br</vt:lpwstr>
  </property>
  <property fmtid="{D5CDD505-2E9C-101B-9397-08002B2CF9AE}" pid="5" name="MSIP_Label_bd674e31-9ecb-47d4-959b-88c495837c24_SetDate">
    <vt:lpwstr>2020-07-15T16:22:08.5967792Z</vt:lpwstr>
  </property>
  <property fmtid="{D5CDD505-2E9C-101B-9397-08002B2CF9AE}" pid="6" name="MSIP_Label_bd674e31-9ecb-47d4-959b-88c495837c24_Name">
    <vt:lpwstr>#CONFIDENCIAL 20</vt:lpwstr>
  </property>
  <property fmtid="{D5CDD505-2E9C-101B-9397-08002B2CF9AE}" pid="7" name="MSIP_Label_bd674e31-9ecb-47d4-959b-88c495837c24_Application">
    <vt:lpwstr>Microsoft Azure Information Protection</vt:lpwstr>
  </property>
  <property fmtid="{D5CDD505-2E9C-101B-9397-08002B2CF9AE}" pid="8" name="MSIP_Label_bd674e31-9ecb-47d4-959b-88c495837c24_ActionId">
    <vt:lpwstr>64218164-b761-42af-a4e1-b2d4fff7db51</vt:lpwstr>
  </property>
  <property fmtid="{D5CDD505-2E9C-101B-9397-08002B2CF9AE}" pid="9" name="MSIP_Label_bd674e31-9ecb-47d4-959b-88c495837c24_Parent">
    <vt:lpwstr>218ac7aa-230a-49d4-af43-c1ab71d0c293</vt:lpwstr>
  </property>
  <property fmtid="{D5CDD505-2E9C-101B-9397-08002B2CF9AE}" pid="10" name="MSIP_Label_bd674e31-9ecb-47d4-959b-88c495837c24_Extended_MSFT_Method">
    <vt:lpwstr>Manual</vt:lpwstr>
  </property>
  <property fmtid="{D5CDD505-2E9C-101B-9397-08002B2CF9AE}" pid="11" name="ContentTypeId">
    <vt:lpwstr>0x010100CF76F4B785416546AF6C2D86C3CC016B005D01BA318CA0B74D97E7A6AFBDE9293C</vt:lpwstr>
  </property>
  <property fmtid="{D5CDD505-2E9C-101B-9397-08002B2CF9AE}" pid="12" name="MSIP_Label_b1225c17-9690-4259-b46d-44f6eee33935_Enabled">
    <vt:lpwstr>true</vt:lpwstr>
  </property>
  <property fmtid="{D5CDD505-2E9C-101B-9397-08002B2CF9AE}" pid="13" name="MSIP_Label_b1225c17-9690-4259-b46d-44f6eee33935_SetDate">
    <vt:lpwstr>2022-05-05T21:16:59Z</vt:lpwstr>
  </property>
  <property fmtid="{D5CDD505-2E9C-101B-9397-08002B2CF9AE}" pid="14" name="MSIP_Label_b1225c17-9690-4259-b46d-44f6eee33935_Method">
    <vt:lpwstr>Privileged</vt:lpwstr>
  </property>
  <property fmtid="{D5CDD505-2E9C-101B-9397-08002B2CF9AE}" pid="15" name="MSIP_Label_b1225c17-9690-4259-b46d-44f6eee33935_Name">
    <vt:lpwstr>#INTERNO.CONFIDENCIAL</vt:lpwstr>
  </property>
  <property fmtid="{D5CDD505-2E9C-101B-9397-08002B2CF9AE}" pid="16" name="MSIP_Label_b1225c17-9690-4259-b46d-44f6eee33935_SiteId">
    <vt:lpwstr>ab9bba98-684a-43fb-add8-9c2bebede229</vt:lpwstr>
  </property>
  <property fmtid="{D5CDD505-2E9C-101B-9397-08002B2CF9AE}" pid="17" name="MSIP_Label_b1225c17-9690-4259-b46d-44f6eee33935_ActionId">
    <vt:lpwstr>0a34c792-b71d-46ea-b208-c5ab333d130f</vt:lpwstr>
  </property>
  <property fmtid="{D5CDD505-2E9C-101B-9397-08002B2CF9AE}" pid="18" name="MSIP_Label_b1225c17-9690-4259-b46d-44f6eee33935_ContentBits">
    <vt:lpwstr>1</vt:lpwstr>
  </property>
  <property fmtid="{D5CDD505-2E9C-101B-9397-08002B2CF9AE}" pid="19" name="MediaServiceImageTags">
    <vt:lpwstr/>
  </property>
  <property fmtid="{D5CDD505-2E9C-101B-9397-08002B2CF9AE}" pid="20" name="Order">
    <vt:r8>8300</vt:r8>
  </property>
  <property fmtid="{D5CDD505-2E9C-101B-9397-08002B2CF9AE}" pid="21" name="xd_Signature">
    <vt:bool>false</vt:bool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_ExtendedDescription">
    <vt:lpwstr/>
  </property>
  <property fmtid="{D5CDD505-2E9C-101B-9397-08002B2CF9AE}" pid="26" name="TriggerFlowInfo">
    <vt:lpwstr/>
  </property>
</Properties>
</file>